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390" windowWidth="17955" windowHeight="11025" activeTab="7"/>
  </bookViews>
  <sheets>
    <sheet name="Додаток1" sheetId="15" r:id="rId1"/>
    <sheet name="Додаток 2" sheetId="1" r:id="rId2"/>
    <sheet name="Додаток3" sheetId="14" r:id="rId3"/>
    <sheet name="Додаток 4" sheetId="9" r:id="rId4"/>
    <sheet name="Додаток 5" sheetId="10" r:id="rId5"/>
    <sheet name="Додаток 6" sheetId="11" r:id="rId6"/>
    <sheet name="Додаток 7" sheetId="13" r:id="rId7"/>
    <sheet name="Додаток 8" sheetId="12" r:id="rId8"/>
  </sheets>
  <definedNames>
    <definedName name="_xlnm.Print_Titles" localSheetId="7">'Додаток 8'!$10:$12</definedName>
    <definedName name="_xlnm.Print_Area" localSheetId="4">'Додаток 5'!$D$1:$K$16</definedName>
    <definedName name="_xlnm.Print_Area" localSheetId="5">'Додаток 6'!$A$1:$I$24</definedName>
    <definedName name="_xlnm.Print_Area" localSheetId="6">'Додаток 7'!$B$1:$I$69</definedName>
    <definedName name="_xlnm.Print_Area" localSheetId="7">'Додаток 8'!$A$1:$F$22</definedName>
  </definedNames>
  <calcPr calcId="124519"/>
</workbook>
</file>

<file path=xl/calcChain.xml><?xml version="1.0" encoding="utf-8"?>
<calcChain xmlns="http://schemas.openxmlformats.org/spreadsheetml/2006/main">
  <c r="C95" i="1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P136" i="14" l="1"/>
  <c r="P135"/>
  <c r="P134"/>
  <c r="P133"/>
  <c r="P132"/>
  <c r="O131"/>
  <c r="N131"/>
  <c r="N130" s="1"/>
  <c r="M131"/>
  <c r="L131"/>
  <c r="L130" s="1"/>
  <c r="K131"/>
  <c r="J131"/>
  <c r="J130" s="1"/>
  <c r="I131"/>
  <c r="H131"/>
  <c r="H130" s="1"/>
  <c r="G131"/>
  <c r="F131"/>
  <c r="F130" s="1"/>
  <c r="E131"/>
  <c r="O130"/>
  <c r="M130"/>
  <c r="K130"/>
  <c r="I130"/>
  <c r="G130"/>
  <c r="E130"/>
  <c r="P129"/>
  <c r="O128"/>
  <c r="O127" s="1"/>
  <c r="N128"/>
  <c r="M128"/>
  <c r="M127" s="1"/>
  <c r="L128"/>
  <c r="K128"/>
  <c r="K127" s="1"/>
  <c r="J128"/>
  <c r="I128"/>
  <c r="I127" s="1"/>
  <c r="H128"/>
  <c r="H127" s="1"/>
  <c r="G128"/>
  <c r="G127" s="1"/>
  <c r="F128"/>
  <c r="E128"/>
  <c r="E127" s="1"/>
  <c r="N127"/>
  <c r="L127"/>
  <c r="J127"/>
  <c r="F127"/>
  <c r="P126"/>
  <c r="P125"/>
  <c r="O124"/>
  <c r="O123" s="1"/>
  <c r="N124"/>
  <c r="M124"/>
  <c r="M123" s="1"/>
  <c r="L124"/>
  <c r="K124"/>
  <c r="K123" s="1"/>
  <c r="J124"/>
  <c r="I124"/>
  <c r="I123" s="1"/>
  <c r="H124"/>
  <c r="G124"/>
  <c r="G123" s="1"/>
  <c r="F124"/>
  <c r="E124"/>
  <c r="E123" s="1"/>
  <c r="N123"/>
  <c r="L123"/>
  <c r="J123"/>
  <c r="H123"/>
  <c r="F123"/>
  <c r="P122"/>
  <c r="P119"/>
  <c r="P118"/>
  <c r="O117"/>
  <c r="N117"/>
  <c r="N116" s="1"/>
  <c r="M117"/>
  <c r="L117"/>
  <c r="L116" s="1"/>
  <c r="K117"/>
  <c r="J117"/>
  <c r="J116" s="1"/>
  <c r="I117"/>
  <c r="H117"/>
  <c r="H116" s="1"/>
  <c r="G117"/>
  <c r="F117"/>
  <c r="F116" s="1"/>
  <c r="E117"/>
  <c r="O116"/>
  <c r="M116"/>
  <c r="K116"/>
  <c r="I116"/>
  <c r="G116"/>
  <c r="E116"/>
  <c r="P115"/>
  <c r="P114"/>
  <c r="P113"/>
  <c r="P111"/>
  <c r="P110"/>
  <c r="P109"/>
  <c r="P108"/>
  <c r="O107"/>
  <c r="O106" s="1"/>
  <c r="N107"/>
  <c r="M107"/>
  <c r="M106" s="1"/>
  <c r="L107"/>
  <c r="K107"/>
  <c r="K106" s="1"/>
  <c r="J107"/>
  <c r="I107"/>
  <c r="I106" s="1"/>
  <c r="H107"/>
  <c r="G107"/>
  <c r="G106" s="1"/>
  <c r="F107"/>
  <c r="E107"/>
  <c r="E106" s="1"/>
  <c r="N106"/>
  <c r="L106"/>
  <c r="J106"/>
  <c r="H106"/>
  <c r="F106"/>
  <c r="P105"/>
  <c r="P104"/>
  <c r="P103"/>
  <c r="P102"/>
  <c r="P101"/>
  <c r="P100"/>
  <c r="P99"/>
  <c r="P98"/>
  <c r="P97"/>
  <c r="P96"/>
  <c r="P95"/>
  <c r="P94"/>
  <c r="P93"/>
  <c r="P92"/>
  <c r="O91"/>
  <c r="O90" s="1"/>
  <c r="N91"/>
  <c r="M91"/>
  <c r="M90" s="1"/>
  <c r="L91"/>
  <c r="K91"/>
  <c r="K90" s="1"/>
  <c r="J91"/>
  <c r="I91"/>
  <c r="I90" s="1"/>
  <c r="H91"/>
  <c r="G91"/>
  <c r="G90" s="1"/>
  <c r="F91"/>
  <c r="E91"/>
  <c r="E90" s="1"/>
  <c r="N90"/>
  <c r="L90"/>
  <c r="J90"/>
  <c r="H90"/>
  <c r="F90"/>
  <c r="P89"/>
  <c r="P88"/>
  <c r="P87"/>
  <c r="P86"/>
  <c r="P85"/>
  <c r="P84"/>
  <c r="O83"/>
  <c r="O82" s="1"/>
  <c r="N83"/>
  <c r="M83"/>
  <c r="M82" s="1"/>
  <c r="L83"/>
  <c r="K83"/>
  <c r="K82" s="1"/>
  <c r="J83"/>
  <c r="I83"/>
  <c r="I82" s="1"/>
  <c r="H83"/>
  <c r="G83"/>
  <c r="G82" s="1"/>
  <c r="F83"/>
  <c r="E83"/>
  <c r="E82" s="1"/>
  <c r="N82"/>
  <c r="L82"/>
  <c r="J82"/>
  <c r="H82"/>
  <c r="F82"/>
  <c r="P81"/>
  <c r="P80"/>
  <c r="P79"/>
  <c r="P78"/>
  <c r="P77"/>
  <c r="P76"/>
  <c r="P75"/>
  <c r="P74"/>
  <c r="O73"/>
  <c r="N73"/>
  <c r="M73"/>
  <c r="L73"/>
  <c r="K73"/>
  <c r="J73"/>
  <c r="I73"/>
  <c r="I44" s="1"/>
  <c r="I43" s="1"/>
  <c r="H73"/>
  <c r="G73"/>
  <c r="G44" s="1"/>
  <c r="G43" s="1"/>
  <c r="F73"/>
  <c r="E73"/>
  <c r="P72"/>
  <c r="P71"/>
  <c r="P70"/>
  <c r="P69"/>
  <c r="P68"/>
  <c r="F67"/>
  <c r="E67"/>
  <c r="P67" s="1"/>
  <c r="P66"/>
  <c r="P65"/>
  <c r="P64"/>
  <c r="P63"/>
  <c r="P62"/>
  <c r="P60"/>
  <c r="F59"/>
  <c r="E59"/>
  <c r="P59" s="1"/>
  <c r="P58"/>
  <c r="P57"/>
  <c r="P56"/>
  <c r="P55"/>
  <c r="O54"/>
  <c r="O44" s="1"/>
  <c r="O43" s="1"/>
  <c r="N54"/>
  <c r="M54"/>
  <c r="M44" s="1"/>
  <c r="M43" s="1"/>
  <c r="L54"/>
  <c r="K54"/>
  <c r="K44" s="1"/>
  <c r="K43" s="1"/>
  <c r="I54"/>
  <c r="H54"/>
  <c r="H44" s="1"/>
  <c r="H43" s="1"/>
  <c r="G54"/>
  <c r="F54"/>
  <c r="E54"/>
  <c r="P54" s="1"/>
  <c r="P53"/>
  <c r="P52"/>
  <c r="P51"/>
  <c r="F51"/>
  <c r="P50"/>
  <c r="P49"/>
  <c r="P48"/>
  <c r="F48"/>
  <c r="P46"/>
  <c r="P45"/>
  <c r="N44"/>
  <c r="N43" s="1"/>
  <c r="L44"/>
  <c r="J44"/>
  <c r="J43" s="1"/>
  <c r="F44"/>
  <c r="F43" s="1"/>
  <c r="L43"/>
  <c r="P42"/>
  <c r="P41"/>
  <c r="P40"/>
  <c r="P39"/>
  <c r="P38"/>
  <c r="P37"/>
  <c r="P36"/>
  <c r="P35"/>
  <c r="P34"/>
  <c r="P33"/>
  <c r="P31"/>
  <c r="O30"/>
  <c r="N30"/>
  <c r="N29" s="1"/>
  <c r="M30"/>
  <c r="L30"/>
  <c r="L29" s="1"/>
  <c r="K30"/>
  <c r="J30"/>
  <c r="J29" s="1"/>
  <c r="I30"/>
  <c r="H30"/>
  <c r="H29" s="1"/>
  <c r="G30"/>
  <c r="F30"/>
  <c r="F29" s="1"/>
  <c r="E30"/>
  <c r="O29"/>
  <c r="M29"/>
  <c r="K29"/>
  <c r="I29"/>
  <c r="G29"/>
  <c r="E29"/>
  <c r="P28"/>
  <c r="P27"/>
  <c r="P26"/>
  <c r="P25"/>
  <c r="P23"/>
  <c r="P22"/>
  <c r="O21"/>
  <c r="O14" s="1"/>
  <c r="O13" s="1"/>
  <c r="N21"/>
  <c r="N14" s="1"/>
  <c r="N13" s="1"/>
  <c r="M21"/>
  <c r="M14" s="1"/>
  <c r="M13" s="1"/>
  <c r="L21"/>
  <c r="K21"/>
  <c r="K14" s="1"/>
  <c r="K13" s="1"/>
  <c r="J21"/>
  <c r="J14" s="1"/>
  <c r="J13" s="1"/>
  <c r="I21"/>
  <c r="I14" s="1"/>
  <c r="I13" s="1"/>
  <c r="H21"/>
  <c r="G21"/>
  <c r="G14" s="1"/>
  <c r="G13" s="1"/>
  <c r="F21"/>
  <c r="F14" s="1"/>
  <c r="F13" s="1"/>
  <c r="E21"/>
  <c r="P15"/>
  <c r="L14"/>
  <c r="L13" s="1"/>
  <c r="H14"/>
  <c r="H13" s="1"/>
  <c r="P29" l="1"/>
  <c r="P21"/>
  <c r="P14" s="1"/>
  <c r="P30"/>
  <c r="P73"/>
  <c r="P83"/>
  <c r="P91"/>
  <c r="P107"/>
  <c r="P117"/>
  <c r="P124"/>
  <c r="P128"/>
  <c r="P131"/>
  <c r="P82"/>
  <c r="P90"/>
  <c r="P106"/>
  <c r="P116"/>
  <c r="F137"/>
  <c r="H137"/>
  <c r="J137"/>
  <c r="L137"/>
  <c r="N137"/>
  <c r="P127"/>
  <c r="G137"/>
  <c r="I137"/>
  <c r="K137"/>
  <c r="M137"/>
  <c r="O137"/>
  <c r="E14"/>
  <c r="E13" s="1"/>
  <c r="P13" s="1"/>
  <c r="E44"/>
  <c r="P130"/>
  <c r="P123"/>
  <c r="I64" i="13"/>
  <c r="I63" s="1"/>
  <c r="I62" s="1"/>
  <c r="H63"/>
  <c r="H62" s="1"/>
  <c r="G63"/>
  <c r="G62" s="1"/>
  <c r="I61"/>
  <c r="I60" s="1"/>
  <c r="I59" s="1"/>
  <c r="H60"/>
  <c r="G60"/>
  <c r="G59" s="1"/>
  <c r="H59"/>
  <c r="I58"/>
  <c r="I57" s="1"/>
  <c r="H57"/>
  <c r="H52" s="1"/>
  <c r="H51" s="1"/>
  <c r="G57"/>
  <c r="I56"/>
  <c r="I55"/>
  <c r="I54"/>
  <c r="I53"/>
  <c r="G52"/>
  <c r="G51" s="1"/>
  <c r="I50"/>
  <c r="I49" s="1"/>
  <c r="I48" s="1"/>
  <c r="H49"/>
  <c r="H48" s="1"/>
  <c r="G49"/>
  <c r="G48"/>
  <c r="I47"/>
  <c r="I46"/>
  <c r="H46"/>
  <c r="G46"/>
  <c r="I45"/>
  <c r="I44"/>
  <c r="I43" s="1"/>
  <c r="H44"/>
  <c r="G44"/>
  <c r="G43" s="1"/>
  <c r="H43"/>
  <c r="I42"/>
  <c r="I41" s="1"/>
  <c r="H41"/>
  <c r="G41"/>
  <c r="I40"/>
  <c r="I39" s="1"/>
  <c r="H39"/>
  <c r="G39"/>
  <c r="I38"/>
  <c r="I37"/>
  <c r="I36"/>
  <c r="I35"/>
  <c r="I34"/>
  <c r="H34"/>
  <c r="G34"/>
  <c r="I33"/>
  <c r="I32"/>
  <c r="I31"/>
  <c r="I30"/>
  <c r="I29" s="1"/>
  <c r="H29"/>
  <c r="G29"/>
  <c r="I28"/>
  <c r="H27"/>
  <c r="H26" s="1"/>
  <c r="I25"/>
  <c r="I24"/>
  <c r="I23" s="1"/>
  <c r="I22" s="1"/>
  <c r="H23"/>
  <c r="H22" s="1"/>
  <c r="G23"/>
  <c r="G22" s="1"/>
  <c r="I21"/>
  <c r="I20" s="1"/>
  <c r="H20"/>
  <c r="G20"/>
  <c r="I19"/>
  <c r="I18"/>
  <c r="I17"/>
  <c r="I16"/>
  <c r="I15"/>
  <c r="I14" s="1"/>
  <c r="H14"/>
  <c r="G14"/>
  <c r="I13"/>
  <c r="I12" s="1"/>
  <c r="H12"/>
  <c r="G12"/>
  <c r="I11"/>
  <c r="I10"/>
  <c r="I9"/>
  <c r="I8"/>
  <c r="H7"/>
  <c r="H6" s="1"/>
  <c r="G7" l="1"/>
  <c r="G6" s="1"/>
  <c r="I7"/>
  <c r="I6" s="1"/>
  <c r="I27"/>
  <c r="I26" s="1"/>
  <c r="G27"/>
  <c r="G26" s="1"/>
  <c r="G65" s="1"/>
  <c r="I52"/>
  <c r="I51" s="1"/>
  <c r="P44" i="14"/>
  <c r="E43"/>
  <c r="H65" i="13"/>
  <c r="F17" i="12"/>
  <c r="F16" s="1"/>
  <c r="F20" s="1"/>
  <c r="I65" i="13" l="1"/>
  <c r="P43" i="14"/>
  <c r="E137"/>
  <c r="P137" s="1"/>
  <c r="I22" i="11"/>
  <c r="I13" i="10"/>
  <c r="O17" i="9" l="1"/>
  <c r="N17"/>
  <c r="M17"/>
  <c r="P17" s="1"/>
  <c r="L17"/>
  <c r="H17"/>
  <c r="O16"/>
  <c r="N16"/>
  <c r="M16"/>
  <c r="L16"/>
  <c r="H16"/>
  <c r="O15"/>
  <c r="N15"/>
  <c r="M15"/>
  <c r="L15"/>
  <c r="H15"/>
  <c r="O14"/>
  <c r="N14"/>
  <c r="M14"/>
  <c r="P14" s="1"/>
  <c r="L14"/>
  <c r="H14"/>
  <c r="O13"/>
  <c r="N13"/>
  <c r="M13"/>
  <c r="L13"/>
  <c r="H13"/>
  <c r="P16" l="1"/>
  <c r="P13"/>
  <c r="P15"/>
  <c r="C17" i="1"/>
  <c r="C16"/>
  <c r="C15"/>
  <c r="C14"/>
  <c r="C13"/>
  <c r="C12"/>
</calcChain>
</file>

<file path=xl/sharedStrings.xml><?xml version="1.0" encoding="utf-8"?>
<sst xmlns="http://schemas.openxmlformats.org/spreadsheetml/2006/main" count="906" uniqueCount="528">
  <si>
    <t>м. Борисполя</t>
  </si>
  <si>
    <t>Додаток №2</t>
  </si>
  <si>
    <t>до рішення Бориспільської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</si>
  <si>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</si>
  <si>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</si>
  <si>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</si>
  <si>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</si>
  <si>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</si>
  <si>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</si>
  <si>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</si>
  <si>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</si>
  <si>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</si>
  <si>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</si>
  <si>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</si>
  <si>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</si>
  <si>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Фінансування  бюджет  міста Борисполя на 2018 рік</t>
  </si>
  <si>
    <t>"Про бюджет міста Бориспіль на 2018 рік"</t>
  </si>
  <si>
    <t>Секретар міської ради</t>
  </si>
  <si>
    <t>Я.М.Годунок</t>
  </si>
  <si>
    <t>"Про місцевий бюджет на 2018 рік"</t>
  </si>
  <si>
    <t>Доходи  бюджет  міста Борисполя на 2018 рік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</si>
  <si>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</si>
  <si>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</si>
  <si>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</si>
  <si>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</si>
  <si>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</si>
  <si>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</si>
  <si>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</si>
  <si>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</si>
  <si>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</si>
  <si>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</si>
  <si>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</si>
  <si>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</si>
  <si>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</si>
  <si>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</si>
  <si>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</si>
  <si>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</si>
  <si>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</si>
  <si>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</si>
  <si>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</si>
  <si>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</si>
  <si>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</si>
  <si>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</si>
  <si>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</si>
  <si>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</si>
  <si>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</si>
  <si>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</si>
  <si>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</si>
  <si>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</si>
  <si>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</si>
  <si>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</si>
  <si>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</si>
  <si>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</si>
  <si>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</si>
  <si>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</si>
  <si>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</si>
  <si>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</si>
  <si>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</si>
  <si>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</si>
  <si>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</si>
  <si>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</si>
  <si>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</si>
  <si>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</si>
  <si>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</si>
  <si>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</si>
  <si>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</si>
  <si>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</si>
  <si>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</si>
  <si>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</si>
  <si>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</si>
  <si>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</si>
  <si>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</si>
  <si>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</si>
  <si>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</si>
  <si>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</si>
  <si>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</si>
  <si>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</si>
  <si>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</si>
  <si>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</si>
  <si>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</si>
  <si>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</si>
  <si>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</si>
  <si>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</si>
  <si>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</si>
  <si>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</si>
  <si>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</si>
  <si>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</si>
  <si>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</si>
  <si>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</si>
  <si>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</si>
  <si>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</si>
  <si>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</si>
  <si>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</si>
  <si>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</si>
  <si>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</si>
  <si>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</si>
  <si>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</si>
  <si>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</si>
  <si>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ВСЬОГО ДОХОДІВ</t>
  </si>
  <si>
    <t>від 21.12.2017 № 2573-36 -VII</t>
  </si>
  <si>
    <t>Додаток №1</t>
  </si>
  <si>
    <t>Додаток №4</t>
  </si>
  <si>
    <t>від 21.12.2017 № 2573-36-VII</t>
  </si>
  <si>
    <t>"Про бюджет міста Борисполя на 2018 рік"</t>
  </si>
  <si>
    <t>Повернення кредитів до  бюджет  міста Борисполя та розподіл надання кредитів з  бюджет  міста Борисполя в 2018 році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</si>
  <si>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</si>
  <si>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</si>
  <si>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</si>
  <si>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</si>
  <si>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</si>
  <si>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Повернення кредитів</t>
  </si>
  <si>
    <t>Кредитування - всього</t>
  </si>
  <si>
    <t>з них</t>
  </si>
  <si>
    <t>Разом</t>
  </si>
  <si>
    <t>бюджет розвитку</t>
  </si>
  <si>
    <t>0200000</t>
  </si>
  <si>
    <t>Виконавчий комітет Бориспільської міської ради</t>
  </si>
  <si>
    <t>0210000</t>
  </si>
  <si>
    <t>0218882</t>
  </si>
  <si>
    <t>0490</t>
  </si>
  <si>
    <t>Повернення коштів, наданих для виконання гарантійних зобов`язань за позичальників, що отримили кредити під місцеві гарантії</t>
  </si>
  <si>
    <t>4122</t>
  </si>
  <si>
    <t>Повернення кредитів підприємствами, установами, організаціями</t>
  </si>
  <si>
    <t xml:space="preserve"> 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</si>
  <si>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</si>
  <si>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</si>
  <si>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</si>
  <si>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</si>
  <si>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 xml:space="preserve">Додаток № 5
до рішення Бориспільської міської ради
                                                                                                                        від 21.12.2017 № 2573-36- VIІ     "Про бюджет міста Бориспіль на 2018 рік"                                            </t>
  </si>
  <si>
    <t>Міжбюджетні трансферти з бюджету міста Борисполя місцевим/державному бюджетами на 2018 рік</t>
  </si>
  <si>
    <t>O2</t>
  </si>
  <si>
    <t>-</t>
  </si>
  <si>
    <t>Код бюджету</t>
  </si>
  <si>
    <t xml:space="preserve">Назва місцевого бюджету адміністративно-територіальної одиниці  </t>
  </si>
  <si>
    <t>Дотації державному бюджету</t>
  </si>
  <si>
    <t>Субвенції з державного бюджету</t>
  </si>
  <si>
    <t>О3</t>
  </si>
  <si>
    <t>Субвенція загального фонду на:</t>
  </si>
  <si>
    <t>Субвенція спеціального фонду на:</t>
  </si>
  <si>
    <t>О4</t>
  </si>
  <si>
    <t>Назва</t>
  </si>
  <si>
    <t>Сума</t>
  </si>
  <si>
    <t xml:space="preserve">Назва </t>
  </si>
  <si>
    <t>О6</t>
  </si>
  <si>
    <t>м. Бориспіль</t>
  </si>
  <si>
    <t>Реверсна дотація</t>
  </si>
  <si>
    <t>Субвенція з місцевого бюджету на надання пільг та житлових субсидій населенню на 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</si>
  <si>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тимчасової державної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</si>
  <si>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 xml:space="preserve"> Субвенція з місцевого бюджету на надання пільг та житлових субсидій населенню на  придбання твердого  та  рідкого пічного побутового палива і скрапленого газу за рахунок відповідної субвенції з державного бюджету</t>
  </si>
  <si>
    <t xml:space="preserve"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сім’ях за принципом “гроші ходять за дитиною”, оплату послуг їз здійснення патронату над дитиною та виплату соціальної допомоги на утримання  дитини в сімї патронатного вихователя за рахунок відповідної субвенції з державного бюджету  </t>
  </si>
  <si>
    <t>Медична субвенція</t>
  </si>
  <si>
    <t>Освітня субвенція</t>
  </si>
  <si>
    <t>Додаток №6</t>
  </si>
  <si>
    <t>від 21.12.2017 № 25373-36- VIІ</t>
  </si>
  <si>
    <t>ПЕРЕЛІК ОБ'ЄКТІВ,</t>
  </si>
  <si>
    <r>
      <t xml:space="preserve">ВИДАТКИ НА ЯКІ У </t>
    </r>
    <r>
      <rPr>
        <b/>
        <sz val="16"/>
        <rFont val="Georgia"/>
        <family val="1"/>
        <charset val="204"/>
      </rPr>
      <t>2018</t>
    </r>
    <r>
      <rPr>
        <b/>
        <sz val="14"/>
        <rFont val="Georgia"/>
        <family val="1"/>
        <charset val="204"/>
      </rPr>
      <t xml:space="preserve"> РОЦІ БУДУТЬ ПРОВОДИТИСЯ</t>
    </r>
  </si>
  <si>
    <t xml:space="preserve">ЗА  РАХУНОК КОШТІВ БЮДЖЕТУ РОЗВИТКУ </t>
  </si>
  <si>
    <t>Код прграмної класифікації видатків та кредитування місцевого бюджету</t>
  </si>
  <si>
    <t>Код ТПКВКМБ/ТКВКБМС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</si>
  <si>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</si>
  <si>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 /ТПКВКМБ/ТКВКБМС</t>
  </si>
  <si>
    <t>Назва об'єкту відповідно до проектно-кошторисної документації; тощо</t>
  </si>
  <si>
    <t xml:space="preserve">Загальний обсяг фінансування будівництва </t>
  </si>
  <si>
    <t>Відсоток завершеності будівництва об'єктів на майбутні роки</t>
  </si>
  <si>
    <t>Всього видатків на завершення будівництва об'єктів на майбутні роки</t>
  </si>
  <si>
    <t>Разом видатків на поточний рік</t>
  </si>
  <si>
    <t>0212111</t>
  </si>
  <si>
    <t>2111</t>
  </si>
  <si>
    <t>0725</t>
  </si>
  <si>
    <t>Первинна медична допомога населенню, що надається центрами первинної медичної (медико-санітарної) допомоги</t>
  </si>
  <si>
    <t>Капітальні видатки</t>
  </si>
  <si>
    <t>0212152</t>
  </si>
  <si>
    <t>2152</t>
  </si>
  <si>
    <t>0763</t>
  </si>
  <si>
    <t>Інші програми та заходи у сфері охорони здоров'я</t>
  </si>
  <si>
    <t>0218410</t>
  </si>
  <si>
    <t>8410</t>
  </si>
  <si>
    <t>0830</t>
  </si>
  <si>
    <t>Фінансова підтримка засобів масової інформації</t>
  </si>
  <si>
    <t>Управління капітального будівництва Бориспільської міської ради</t>
  </si>
  <si>
    <t>1517321</t>
  </si>
  <si>
    <t>0443</t>
  </si>
  <si>
    <t>Будівництво освітніх установ та закладів</t>
  </si>
  <si>
    <t xml:space="preserve">Корегування проектно-кошторисної документації та будівництво ЗОШ І - ІІІ ступенів по вул.Робоча - Банківська </t>
  </si>
  <si>
    <t>Будівництво дошкільного навчального закладу по вул. Момота</t>
  </si>
  <si>
    <t>Додаток №8</t>
  </si>
  <si>
    <t xml:space="preserve">ЗА  РАХУНОК ЦІЛЬОВОГО ФОНДУ </t>
  </si>
  <si>
    <t>Головне управління житлово-комунального-господарства виконавчого комітету Бориспільської міської ради</t>
  </si>
  <si>
    <t>Цільові фонди, утворені органами місцевого самоврядування і місцевими органами виконавчої влади</t>
  </si>
  <si>
    <t>Капітальний ремонт нежитлового приміщення в житловому будинку по вул. Глибоцька, 81</t>
  </si>
  <si>
    <t>1500000</t>
  </si>
  <si>
    <t>1510000</t>
  </si>
  <si>
    <t>7691</t>
  </si>
  <si>
    <t>Приєднання до електричних мереж дитячого навчального закладу в м. Бориспіль  по вул. Момота</t>
  </si>
  <si>
    <t xml:space="preserve">Всього видатків </t>
  </si>
  <si>
    <t>1517691</t>
  </si>
  <si>
    <t>від   21.12.2017  № 2573- 36 - VIІ</t>
  </si>
  <si>
    <t xml:space="preserve">Додаток №7
                           до рішення Бориспільської міської ради                                             від 21.12.2017 №2573-36-VII
"Про бюджет міста Борисполя на 2018 рік"  
</t>
  </si>
  <si>
    <t xml:space="preserve">Перелік місцевих (регіональних) програм, які фінансуватимуться за рахунок коштів
міського  бюджету  у 2018 році
</t>
  </si>
  <si>
    <t>(грн)</t>
  </si>
  <si>
    <t>Код програмної класифікації видатків та кредитування місцевих бюджетів</t>
  </si>
  <si>
    <t>Код ТПКВКМБ /
ТКВКБМС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</si>
  <si>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</si>
  <si>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Найменування місцевої (регіональної) програми</t>
  </si>
  <si>
    <t>Разом загальний та спеціальний фонди</t>
  </si>
  <si>
    <t>0210160</t>
  </si>
  <si>
    <t>0160</t>
  </si>
  <si>
    <t>0111</t>
  </si>
  <si>
    <t>Керівництво і управління у відповідній сфері у містах (місті Києві), селищах, селах, об'єднанних територіальних громадах</t>
  </si>
  <si>
    <t>Програма інформування громадськості, щодо діяльності органів місцевого самоврядування у місті Борисполі на 2016- 2020роки</t>
  </si>
  <si>
    <t>0210180</t>
  </si>
  <si>
    <t>0180</t>
  </si>
  <si>
    <t>Інша діяльність у сфері державного управління</t>
  </si>
  <si>
    <t xml:space="preserve">Програма відзначення державних  та професійних свят, ювілейних дат,заохочення та заслуги перед містом Борисполем на 2016- 2020 роки </t>
  </si>
  <si>
    <t>Програма співпраці виконавчого комітету міської ради, з інститутами громадянського суспільства, дорадчими органами виконавчого комітету міської ради та сприяння розвитку демократизації суспільства у місті Борисполі на 2016 - 2020 роки.</t>
  </si>
  <si>
    <t>0212110</t>
  </si>
  <si>
    <t>2110</t>
  </si>
  <si>
    <t>Первинна медико - санітарна допомога населенню</t>
  </si>
  <si>
    <t>Первинна медична допомога населенню, що надається центрами первинної (медико-санітарної) допомоги</t>
  </si>
  <si>
    <t>Програма розвитку комунального некомерційного підприємства "Бориспільський міський центр первинної медико - санітарної допомоги" Бориспільської міської ради Київської області на 2018 - 2020 роки</t>
  </si>
  <si>
    <t>0212150</t>
  </si>
  <si>
    <t>2150</t>
  </si>
  <si>
    <t>Інші програми , заклади та заходи у сфері охорони здоров'я</t>
  </si>
  <si>
    <t>Бориспільська міська програма "Онкологія" на 2017 - 2019 роки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</si>
  <si>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</si>
  <si>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</si>
  <si>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</si>
  <si>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Цільова соціальна Програма розвитку цивільного захисту населення і територій міста Бориспіль від надзвичайних ситуацій техногенного та природного характеру на 2018 - 2020 роки</t>
  </si>
  <si>
    <t>0218220</t>
  </si>
  <si>
    <t>8220</t>
  </si>
  <si>
    <t>0380</t>
  </si>
  <si>
    <t>Заходи та роботи з мобілізаційної підготовки місцевого значення</t>
  </si>
  <si>
    <t>Програма заходів з мобілізаційної підготовки на 2017 - 2019 роки</t>
  </si>
  <si>
    <t>0218230</t>
  </si>
  <si>
    <t>8230</t>
  </si>
  <si>
    <t>Інші заходи громадського порядку та безпеки</t>
  </si>
  <si>
    <t>Програма підтримки громадських формувань з охорони громадського порядку на 2016 - 2018 роки</t>
  </si>
  <si>
    <t>0218340</t>
  </si>
  <si>
    <t>8340</t>
  </si>
  <si>
    <t>0540</t>
  </si>
  <si>
    <t>Природоохоронні заходи за рахунок цільових фондів</t>
  </si>
  <si>
    <t>Програма охорони навколишнього природного середовища у місті Борисполі на 2016-2020 роки</t>
  </si>
  <si>
    <t>0218400</t>
  </si>
  <si>
    <t>Засоби масової інформації</t>
  </si>
  <si>
    <t>Програма підтримки та розвитку комунального підприємства “ТелеРадіоСтудія  "Бориспіль” на 2018-2020роки</t>
  </si>
  <si>
    <t>0600000</t>
  </si>
  <si>
    <t>Управління освіти і науки Бориспільської міської ради</t>
  </si>
  <si>
    <t>0610000</t>
  </si>
  <si>
    <t>0610180</t>
  </si>
  <si>
    <t>0133</t>
  </si>
  <si>
    <t>0613140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</si>
  <si>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</si>
  <si>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</si>
  <si>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відпочинку та оздоровлення дітей міста Борисполя на 2018-2022 роки</t>
  </si>
  <si>
    <t>0800000</t>
  </si>
  <si>
    <t>Управління соціального захисту населення Бориспільської міської ради</t>
  </si>
  <si>
    <t>0810000</t>
  </si>
  <si>
    <t>0810180</t>
  </si>
  <si>
    <t>Керівництво і управління у  відповідній сфері у містах (місті Києві), селищах, селах, об'єднаних територіальних громадах</t>
  </si>
  <si>
    <t>Програма інформування громадскості, щодо діяльності органів місцевого самоврядування у місті Борисполі на 2016- 2020роки</t>
  </si>
  <si>
    <t>0813030</t>
  </si>
  <si>
    <t>Надання пільг з оплати послуг зв’язку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</si>
  <si>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</si>
  <si>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1030</t>
  </si>
  <si>
    <t>Надання інших пільг окремим категоріям громадян відповідно до законодавства</t>
  </si>
  <si>
    <t>Комплексна програма "Турбота" на 2015-2020 роки</t>
  </si>
  <si>
    <t>0813032</t>
  </si>
  <si>
    <t>1070</t>
  </si>
  <si>
    <t>Надання пільг окремим категоріям громадян з оплати послуг зв'язку</t>
  </si>
  <si>
    <t>0813033</t>
  </si>
  <si>
    <t>Компенсаційні виплати на пільговий проїзд автомобільним транспортом окремим категоріям громадян</t>
  </si>
  <si>
    <t>0813035</t>
  </si>
  <si>
    <t>Компенсаційні виплати за пільговий проїзд окремих категорій громадян на залізничному транспорті</t>
  </si>
  <si>
    <t>0813100</t>
  </si>
  <si>
    <t xml:space="preserve"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 </t>
  </si>
  <si>
    <t>0813104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</si>
  <si>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</si>
  <si>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</si>
  <si>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</si>
  <si>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Надання реабілітаційних послуг особам з інвалідністю та дітям з інвалідністю</t>
  </si>
  <si>
    <t>0813160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</si>
  <si>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</si>
  <si>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</si>
  <si>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</si>
  <si>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</si>
  <si>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</t>
  </si>
  <si>
    <t>0813190</t>
  </si>
  <si>
    <t>Соціальний захист ветеранів війни та праці</t>
  </si>
  <si>
    <t>0813192</t>
  </si>
  <si>
    <t xml:space="preserve">Надання фінансової підтримки громадським організаціям  осіб з інвалідністю і ветеранів, діяльність яких має соціальну спрямованість </t>
  </si>
  <si>
    <t>Програма підтримки  Бориспільської міської організації ветеранів України на 2016-2020 роки</t>
  </si>
  <si>
    <t>0813240</t>
  </si>
  <si>
    <t>Інші заклади та заходи</t>
  </si>
  <si>
    <t>0813242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</si>
  <si>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</si>
  <si>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</si>
  <si>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</si>
  <si>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та сім'ї Бориспільської міської ради</t>
  </si>
  <si>
    <t>0910000</t>
  </si>
  <si>
    <t>0910180</t>
  </si>
  <si>
    <t>0913240</t>
  </si>
  <si>
    <t>3240</t>
  </si>
  <si>
    <t>0913242</t>
  </si>
  <si>
    <t>3242</t>
  </si>
  <si>
    <t>Програма з надання соціальної та правової допомоги демобілізованим військовослужбовцям, які брали участь в антитерористичній операції, та їх сім'ям на 2018 - 2020 роки</t>
  </si>
  <si>
    <t>Управління культури, молоді та спорту Бориспільської міської ради</t>
  </si>
  <si>
    <t>1010180</t>
  </si>
  <si>
    <t>Головне управління житлово- комунального господарства виконавчого комітету Бориспільської міської ради</t>
  </si>
  <si>
    <t>1210180</t>
  </si>
  <si>
    <t>0620</t>
  </si>
  <si>
    <t>Організація благоустрію населених пунктів</t>
  </si>
  <si>
    <t>Програма благоустрою міста Борисполя на 2015 - 2019 роки</t>
  </si>
  <si>
    <t>1216090</t>
  </si>
  <si>
    <t>6090</t>
  </si>
  <si>
    <t>Інша діяльність у сфері житлово - комунального господарства</t>
  </si>
  <si>
    <t>Програма про проведення незалежної оцінки об'єктів комунальної власності територіальної громади м. Бориспіль на 2015-2019 роки</t>
  </si>
  <si>
    <t>Програма по проведенню технічної інвентаризації та державної реєстрації речових прав на нерухоме майно об'ектів комунальної власності територіальної громади на 2016 - 2020 роки</t>
  </si>
  <si>
    <t>Утримання та розвиток автомобільних доріг та дорожної інфраструктури</t>
  </si>
  <si>
    <t>0456</t>
  </si>
  <si>
    <t>Утримання та розвиток автомобільних доріг та дорожної інфраструктури за рахунок коштів місцевого бюджету</t>
  </si>
  <si>
    <t>Програма розвитку дорожнього господарства та безпеки руху міста Борисполя на 2016 - 2020 роки</t>
  </si>
  <si>
    <t>1510180</t>
  </si>
  <si>
    <t>Управління архітектури та містобудування Бориспільської міської ради</t>
  </si>
  <si>
    <t xml:space="preserve">Всього </t>
  </si>
  <si>
    <t>Секретар міської ради                                                                                                                                                                                                                                    Я.М.Годунок</t>
  </si>
  <si>
    <t>Додаток №3</t>
  </si>
  <si>
    <t>від 22.12.2017 № 2573-36-VII</t>
  </si>
  <si>
    <t>РОЗПОДІЛ</t>
  </si>
  <si>
    <t>видатків  бюджет  міста Борисполя на 2018 рік</t>
  </si>
  <si>
    <t>РАЗОМ</t>
  </si>
  <si>
    <t>видатки споживання</t>
  </si>
  <si>
    <t>видатки розвитку</t>
  </si>
  <si>
    <t>оплата праці</t>
  </si>
  <si>
    <t>комунальні послуги та енергоносії</t>
  </si>
  <si>
    <t>Керівництво і управління у відповідній сфері у містах, селищах, селах, об'єднаних територіальних громадах</t>
  </si>
  <si>
    <t>Первинна медико-санітарна допомога населенню</t>
  </si>
  <si>
    <t>Інші програми, заклади та заходи у сфері охорони здоров'я</t>
  </si>
  <si>
    <t>8110</t>
  </si>
  <si>
    <t>Заходи запобігання та ліквідації надзвичайних ситуацій та наслідків стихійного лиха</t>
  </si>
  <si>
    <t>0218200</t>
  </si>
  <si>
    <t>Громадський порядок та безпека</t>
  </si>
  <si>
    <t>0217691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</si>
  <si>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</t>
  </si>
  <si>
    <t>0610160</t>
  </si>
  <si>
    <t>0611010</t>
  </si>
  <si>
    <t>0910</t>
  </si>
  <si>
    <t>Надання дошкільної освіти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</si>
  <si>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</si>
  <si>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</si>
  <si>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</si>
  <si>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</si>
  <si>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</si>
  <si>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Надання позашкільної освіти позашкільними закладами освіти, заходи із позашкільної роботи з дітьми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</si>
  <si>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</si>
  <si>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</si>
  <si>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</si>
  <si>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</si>
  <si>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0611160</t>
  </si>
  <si>
    <t>1160</t>
  </si>
  <si>
    <t>Інші програми, заклади та заходи у сфері освіти</t>
  </si>
  <si>
    <t>0611161</t>
  </si>
  <si>
    <t>Забезпечення діяльності інших закладів у сфері освіти</t>
  </si>
  <si>
    <t>0611162</t>
  </si>
  <si>
    <t>0615030</t>
  </si>
  <si>
    <t>5030</t>
  </si>
  <si>
    <t>Розвиток дитячо-юнацького та резервного спорту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</si>
  <si>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</si>
  <si>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</si>
  <si>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</si>
  <si>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</si>
  <si>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0810160</t>
  </si>
  <si>
    <t>0813220</t>
  </si>
  <si>
    <t>Виплата  державної соціальної допомоги на дітей-сиріт та  дітей, позбавлених батьківського піклування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сім'ї патронатного вихователя</t>
  </si>
  <si>
    <t>0813010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</si>
  <si>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</si>
  <si>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</si>
  <si>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0813011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</si>
  <si>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</si>
  <si>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</si>
  <si>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</si>
  <si>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Надання субсидій населенню для відшкодування витрат на оплату житлово-комунальних послуг</t>
  </si>
  <si>
    <t>0813020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</si>
  <si>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</si>
  <si>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</si>
  <si>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0813021</t>
  </si>
  <si>
    <t>3021</t>
  </si>
  <si>
    <t>Надання пільг  населенню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</si>
  <si>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</si>
  <si>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</si>
  <si>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</si>
  <si>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</si>
  <si>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</si>
  <si>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Ндання інших пільг окремим категоріям громадян відповідно до законодавства</t>
  </si>
  <si>
    <t>Надання пільг окремим категоріям громадян з послуг зв`язку</t>
  </si>
  <si>
    <t>0813040</t>
  </si>
  <si>
    <t>3040</t>
  </si>
  <si>
    <t>Надання допомоги сім`ям з дітьми, малозабезпеченим сім`ям, особам з інвалідністю з  дитинства та тимчасової допомоги дітям</t>
  </si>
  <si>
    <t>0813041</t>
  </si>
  <si>
    <t>3041</t>
  </si>
  <si>
    <t>Надання допомоги у зв`язку з вагітністю і пологами</t>
  </si>
  <si>
    <t>0813047</t>
  </si>
  <si>
    <t>3042</t>
  </si>
  <si>
    <t>Надання допомоги при усиновленні дитини</t>
  </si>
  <si>
    <t>0813043</t>
  </si>
  <si>
    <t>3043</t>
  </si>
  <si>
    <t>Надання допомоги при народженні дитини</t>
  </si>
  <si>
    <t>0813044</t>
  </si>
  <si>
    <t>3044</t>
  </si>
  <si>
    <t>Надання допомоги на дітей, над якими встановлено опіку чи піклування</t>
  </si>
  <si>
    <t>0813045</t>
  </si>
  <si>
    <t>3045</t>
  </si>
  <si>
    <t>Надання допомоги на дітей одиноким матерям</t>
  </si>
  <si>
    <t>0813046</t>
  </si>
  <si>
    <t>3046</t>
  </si>
  <si>
    <t>Надання тимчасової державної допомоги дітям</t>
  </si>
  <si>
    <t>0813048</t>
  </si>
  <si>
    <t>Надання державної соціальної допомоги малозабезпеченим сім`ям</t>
  </si>
  <si>
    <t>0813080</t>
  </si>
  <si>
    <t>3080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</si>
  <si>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допомога по догляду за особами з інвалідністю I  чи II групи внаслідок психічного розладу, компенсаційні виплати непрацюючій працездатній особі, яка доглядає за особою з інвалідністю I групи, а також за особою, яка досягла 80-річного віку</t>
  </si>
  <si>
    <t>0813081</t>
  </si>
  <si>
    <t>Надання державної соціальної допомоги особам з інвалідністю з дитинства та дітям з інвалідністю</t>
  </si>
  <si>
    <t>0813082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</si>
  <si>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</si>
  <si>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0813083</t>
  </si>
  <si>
    <t>Надання допомоги  по догляду за особами з інвалідністю I  чи II групи внаслідок психічного розладу</t>
  </si>
  <si>
    <t>0813084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</si>
  <si>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</si>
  <si>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</si>
  <si>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</si>
  <si>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</si>
  <si>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</si>
  <si>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</si>
  <si>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</si>
  <si>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</si>
  <si>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інвалідам та дітям-інвалідам</t>
  </si>
  <si>
    <t>3180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</si>
  <si>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</si>
  <si>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Служба у справах дітей та сім`ї Бориспільської міської ради</t>
  </si>
  <si>
    <t>0910160</t>
  </si>
  <si>
    <t>0913120</t>
  </si>
  <si>
    <t>3120</t>
  </si>
  <si>
    <t>Здійснення соціальної роботи з вразливими категоріями населення</t>
  </si>
  <si>
    <t>0913121</t>
  </si>
  <si>
    <t>Утримання та забезпечення діяльності центрів соціальних служб для сім`ї, дітей та молоді</t>
  </si>
  <si>
    <t>1000000</t>
  </si>
  <si>
    <t>Упраління культури, молоді та спорту Бориспільської міської ради</t>
  </si>
  <si>
    <t>1010000</t>
  </si>
  <si>
    <t>1010160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</si>
  <si>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</si>
  <si>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</si>
  <si>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</si>
  <si>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</si>
  <si>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</si>
  <si>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</si>
  <si>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</si>
  <si>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</si>
  <si>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бiблiотек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</si>
  <si>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</si>
  <si>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</si>
  <si>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</si>
  <si>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</si>
  <si>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</si>
  <si>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</si>
  <si>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 xml:space="preserve">Забезпечення діяльності палаців i будинків культури, клубів, центрів дозвілля та iнших клубних закладів </t>
  </si>
  <si>
    <t>1014080</t>
  </si>
  <si>
    <t>Інші заклади та заходи в галузі культури і мистецтва</t>
  </si>
  <si>
    <t>0829</t>
  </si>
  <si>
    <t>Забезпеченні діяльностіінших закладів в галузі культури і мистецтва</t>
  </si>
  <si>
    <t>Інші заходи в галузі культури і мистецтва</t>
  </si>
  <si>
    <t>1015010</t>
  </si>
  <si>
    <t>5010</t>
  </si>
  <si>
    <t>Проведення спортивної роботи в регіоні</t>
  </si>
  <si>
    <t>1015011</t>
  </si>
  <si>
    <t>5011</t>
  </si>
  <si>
    <t>Проведення навчально-тренувальних зборів і змагань з олімпійських видів спорту</t>
  </si>
  <si>
    <t>1015060</t>
  </si>
  <si>
    <t>5060</t>
  </si>
  <si>
    <t>Інші заходи з розвитку фізичної культури та спорту</t>
  </si>
  <si>
    <t>1015061</t>
  </si>
  <si>
    <t>Забезпечення діяльності місцевих центір фізичного здоров'я населення "Спорт для всіх" та проведення фізкультурно-масових заходів серед населення регіону</t>
  </si>
  <si>
    <t>1200000</t>
  </si>
  <si>
    <t>ГУЖКГ  виконавчого комітету Бориспільської міської ради</t>
  </si>
  <si>
    <t>1210000</t>
  </si>
  <si>
    <t>1210160</t>
  </si>
  <si>
    <t>1216030</t>
  </si>
  <si>
    <t>6030</t>
  </si>
  <si>
    <t>Організація благоустрою населених пунктів</t>
  </si>
  <si>
    <t>0640</t>
  </si>
  <si>
    <t>Інша діяльність у сфері житлово-комунального господарства</t>
  </si>
  <si>
    <t>Утримання та розвиток автомобільних доріг та дорожньої інфраструктури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</si>
  <si>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</si>
  <si>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</si>
  <si>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1217692</t>
  </si>
  <si>
    <t>1218340</t>
  </si>
  <si>
    <t>1510160</t>
  </si>
  <si>
    <t>1517320</t>
  </si>
  <si>
    <t>Будівництво об'єктів соціально-культурної сфери</t>
  </si>
  <si>
    <t>0444</t>
  </si>
  <si>
    <t>1600000</t>
  </si>
  <si>
    <t>Управління  містобудування та архітектури Бориспільської міської ради</t>
  </si>
  <si>
    <t>1610000</t>
  </si>
  <si>
    <t>1610160</t>
  </si>
  <si>
    <t>1610180</t>
  </si>
  <si>
    <t>1700000</t>
  </si>
  <si>
    <t>Відділ Державного архітектурно-будівельного контролю</t>
  </si>
  <si>
    <t>1710000</t>
  </si>
  <si>
    <t>Відділ Державного архітектурно-будівельного контролю Бориспільської міської ради</t>
  </si>
  <si>
    <t>1710160</t>
  </si>
  <si>
    <t>3700000</t>
  </si>
  <si>
    <t>Фінансове управління виконавчого комітету Бориспільської міської ради</t>
  </si>
  <si>
    <t>3710000</t>
  </si>
  <si>
    <t>3710150</t>
  </si>
  <si>
    <t>3718600</t>
  </si>
  <si>
    <t>0170</t>
  </si>
  <si>
    <t>Обслуговування боргу</t>
  </si>
  <si>
    <t>3718700</t>
  </si>
  <si>
    <t>8010</t>
  </si>
  <si>
    <t>Резервний фонд</t>
  </si>
  <si>
    <t>3719110</t>
  </si>
  <si>
    <t>3719410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</si>
  <si>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</si>
  <si>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 на надання пільг та житлових субсидій населенню на оплату електроенергії, природного газу, послуг 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</si>
  <si>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</si>
  <si>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 сім’ям з дітьми, малозабезпеченим сім’ям,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допомога по догляду за особами з інвалідністю І чи ІІ групи внаслідок психічного розладу, компенсаційні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</si>
  <si>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сім’ях за принципом «гроші ходять за дитиною», оплату послуг із здійснення патронату над дитиною та виплату соціальної допомоги на утримання дитини в сім’ї патронатного вихователя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</si>
  <si>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</si>
  <si>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переданих видатків у сфері охорони здоров’я за рахунок коштів медичної субвенції</t>
  </si>
</sst>
</file>

<file path=xl/styles.xml><?xml version="1.0" encoding="utf-8"?>
<styleSheet xmlns="http://schemas.openxmlformats.org/spreadsheetml/2006/main">
  <numFmts count="1">
    <numFmt numFmtId="164" formatCode="#,##0.0"/>
  </numFmts>
  <fonts count="5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6"/>
      <name val="Times New Roman Cyr"/>
      <charset val="204"/>
    </font>
    <font>
      <b/>
      <sz val="14"/>
      <name val="Times New Roman Cyr"/>
      <family val="1"/>
      <charset val="204"/>
    </font>
    <font>
      <b/>
      <sz val="18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charset val="204"/>
    </font>
    <font>
      <b/>
      <sz val="12"/>
      <name val="Times New Roman"/>
      <family val="1"/>
      <charset val="204"/>
    </font>
    <font>
      <b/>
      <sz val="12"/>
      <name val="Times New Roman CYR"/>
    </font>
    <font>
      <b/>
      <sz val="10"/>
      <name val="Times New Roman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b/>
      <sz val="14"/>
      <name val="Georgia"/>
      <family val="1"/>
      <charset val="204"/>
    </font>
    <font>
      <b/>
      <sz val="16"/>
      <name val="Georgia"/>
      <family val="1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8" borderId="2" applyNumberFormat="0" applyAlignment="0" applyProtection="0"/>
    <xf numFmtId="0" fontId="14" fillId="7" borderId="0" applyNumberFormat="0" applyBorder="0" applyAlignment="0" applyProtection="0"/>
    <xf numFmtId="0" fontId="2" fillId="0" borderId="0"/>
    <xf numFmtId="0" fontId="15" fillId="0" borderId="0"/>
    <xf numFmtId="0" fontId="16" fillId="0" borderId="3" applyNumberFormat="0" applyFill="0" applyAlignment="0" applyProtection="0"/>
    <xf numFmtId="0" fontId="17" fillId="16" borderId="4" applyNumberFormat="0" applyAlignment="0" applyProtection="0"/>
    <xf numFmtId="0" fontId="18" fillId="0" borderId="0" applyNumberFormat="0" applyFill="0" applyBorder="0" applyAlignment="0" applyProtection="0"/>
    <xf numFmtId="0" fontId="19" fillId="17" borderId="2" applyNumberFormat="0" applyAlignment="0" applyProtection="0"/>
    <xf numFmtId="0" fontId="3" fillId="0" borderId="0"/>
    <xf numFmtId="0" fontId="20" fillId="0" borderId="5" applyNumberFormat="0" applyFill="0" applyAlignment="0" applyProtection="0"/>
    <xf numFmtId="0" fontId="21" fillId="18" borderId="0" applyNumberFormat="0" applyBorder="0" applyAlignment="0" applyProtection="0"/>
    <xf numFmtId="0" fontId="6" fillId="5" borderId="6" applyNumberFormat="0" applyFont="0" applyAlignment="0" applyProtection="0"/>
    <xf numFmtId="0" fontId="22" fillId="17" borderId="7" applyNumberFormat="0" applyAlignment="0" applyProtection="0"/>
    <xf numFmtId="0" fontId="23" fillId="8" borderId="0" applyNumberFormat="0" applyBorder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>
      <alignment vertical="top"/>
    </xf>
    <xf numFmtId="0" fontId="3" fillId="0" borderId="0"/>
  </cellStyleXfs>
  <cellXfs count="3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26" fillId="0" borderId="0" xfId="0" applyFont="1"/>
    <xf numFmtId="0" fontId="6" fillId="0" borderId="0" xfId="24" applyFont="1"/>
    <xf numFmtId="0" fontId="27" fillId="0" borderId="0" xfId="24" applyFont="1"/>
    <xf numFmtId="0" fontId="29" fillId="0" borderId="0" xfId="24" applyFont="1" applyAlignment="1">
      <alignment horizontal="center" vertical="center" wrapText="1"/>
    </xf>
    <xf numFmtId="0" fontId="6" fillId="19" borderId="0" xfId="24" applyFont="1" applyFill="1" applyBorder="1"/>
    <xf numFmtId="0" fontId="31" fillId="0" borderId="0" xfId="24" applyFont="1" applyBorder="1" applyAlignment="1">
      <alignment horizontal="right" vertical="center" wrapText="1"/>
    </xf>
    <xf numFmtId="0" fontId="32" fillId="0" borderId="0" xfId="24" applyFont="1" applyBorder="1" applyAlignment="1">
      <alignment horizontal="center" vertical="center" wrapText="1"/>
    </xf>
    <xf numFmtId="0" fontId="33" fillId="0" borderId="8" xfId="24" applyNumberFormat="1" applyFont="1" applyFill="1" applyBorder="1" applyAlignment="1" applyProtection="1">
      <alignment horizontal="right" vertical="center"/>
    </xf>
    <xf numFmtId="0" fontId="34" fillId="0" borderId="1" xfId="24" applyFont="1" applyBorder="1" applyAlignment="1">
      <alignment horizontal="right"/>
    </xf>
    <xf numFmtId="0" fontId="35" fillId="0" borderId="1" xfId="74" applyFont="1" applyBorder="1" applyAlignment="1">
      <alignment horizontal="right"/>
    </xf>
    <xf numFmtId="0" fontId="35" fillId="0" borderId="9" xfId="74" applyFont="1" applyBorder="1" applyAlignment="1">
      <alignment horizontal="center"/>
    </xf>
    <xf numFmtId="0" fontId="33" fillId="0" borderId="0" xfId="24" applyFont="1"/>
    <xf numFmtId="0" fontId="33" fillId="0" borderId="1" xfId="24" applyFont="1" applyBorder="1" applyAlignment="1">
      <alignment wrapText="1"/>
    </xf>
    <xf numFmtId="0" fontId="37" fillId="0" borderId="1" xfId="24" applyFont="1" applyBorder="1" applyAlignment="1">
      <alignment horizontal="right"/>
    </xf>
    <xf numFmtId="0" fontId="38" fillId="0" borderId="1" xfId="74" applyFont="1" applyBorder="1" applyAlignment="1">
      <alignment horizontal="right"/>
    </xf>
    <xf numFmtId="0" fontId="38" fillId="0" borderId="9" xfId="74" applyFont="1" applyBorder="1" applyAlignment="1">
      <alignment horizontal="center"/>
    </xf>
    <xf numFmtId="49" fontId="33" fillId="0" borderId="1" xfId="24" applyNumberFormat="1" applyFont="1" applyBorder="1" applyAlignment="1">
      <alignment vertical="center" wrapText="1"/>
    </xf>
    <xf numFmtId="0" fontId="39" fillId="0" borderId="1" xfId="24" applyFont="1" applyBorder="1" applyAlignment="1">
      <alignment vertical="center" wrapText="1"/>
    </xf>
    <xf numFmtId="49" fontId="40" fillId="19" borderId="1" xfId="24" applyNumberFormat="1" applyFont="1" applyFill="1" applyBorder="1" applyAlignment="1">
      <alignment vertical="center" wrapText="1"/>
    </xf>
    <xf numFmtId="4" fontId="35" fillId="19" borderId="1" xfId="24" applyNumberFormat="1" applyFont="1" applyFill="1" applyBorder="1" applyAlignment="1">
      <alignment horizontal="center" vertical="center" wrapText="1"/>
    </xf>
    <xf numFmtId="0" fontId="33" fillId="0" borderId="1" xfId="24" applyFont="1" applyBorder="1" applyAlignment="1">
      <alignment vertical="center" wrapText="1" readingOrder="1"/>
    </xf>
    <xf numFmtId="0" fontId="6" fillId="0" borderId="1" xfId="24" applyFont="1" applyBorder="1" applyAlignment="1">
      <alignment vertical="center" wrapText="1" readingOrder="1"/>
    </xf>
    <xf numFmtId="0" fontId="35" fillId="0" borderId="1" xfId="24" applyFont="1" applyBorder="1" applyAlignment="1">
      <alignment horizontal="center" vertical="center" wrapText="1"/>
    </xf>
    <xf numFmtId="0" fontId="35" fillId="0" borderId="18" xfId="24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 readingOrder="1"/>
    </xf>
    <xf numFmtId="4" fontId="35" fillId="19" borderId="1" xfId="0" applyNumberFormat="1" applyFont="1" applyFill="1" applyBorder="1" applyAlignment="1">
      <alignment horizontal="center" vertical="center" wrapText="1"/>
    </xf>
    <xf numFmtId="49" fontId="35" fillId="19" borderId="1" xfId="24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 readingOrder="1"/>
    </xf>
    <xf numFmtId="49" fontId="35" fillId="19" borderId="1" xfId="24" applyNumberFormat="1" applyFont="1" applyFill="1" applyBorder="1" applyAlignment="1">
      <alignment vertical="center" wrapText="1"/>
    </xf>
    <xf numFmtId="0" fontId="38" fillId="0" borderId="1" xfId="74" applyFont="1" applyBorder="1" applyAlignment="1">
      <alignment horizontal="right" wrapText="1"/>
    </xf>
    <xf numFmtId="0" fontId="41" fillId="0" borderId="1" xfId="24" applyFont="1" applyBorder="1" applyAlignment="1">
      <alignment vertical="center" wrapText="1"/>
    </xf>
    <xf numFmtId="49" fontId="39" fillId="19" borderId="1" xfId="24" applyNumberFormat="1" applyFont="1" applyFill="1" applyBorder="1" applyAlignment="1">
      <alignment wrapText="1"/>
    </xf>
    <xf numFmtId="4" fontId="35" fillId="0" borderId="1" xfId="24" applyNumberFormat="1" applyFont="1" applyBorder="1"/>
    <xf numFmtId="49" fontId="39" fillId="19" borderId="1" xfId="24" applyNumberFormat="1" applyFont="1" applyFill="1" applyBorder="1" applyAlignment="1">
      <alignment horizontal="right" wrapText="1" readingOrder="1"/>
    </xf>
    <xf numFmtId="4" fontId="35" fillId="19" borderId="1" xfId="24" applyNumberFormat="1" applyFont="1" applyFill="1" applyBorder="1" applyAlignment="1" applyProtection="1">
      <alignment horizontal="center" vertical="center" wrapText="1"/>
      <protection locked="0" hidden="1"/>
    </xf>
    <xf numFmtId="49" fontId="39" fillId="19" borderId="1" xfId="24" applyNumberFormat="1" applyFont="1" applyFill="1" applyBorder="1" applyAlignment="1">
      <alignment horizontal="center" vertical="center" wrapText="1"/>
    </xf>
    <xf numFmtId="0" fontId="37" fillId="0" borderId="0" xfId="24" applyFont="1" applyBorder="1" applyAlignment="1">
      <alignment horizontal="right"/>
    </xf>
    <xf numFmtId="0" fontId="38" fillId="0" borderId="0" xfId="74" applyFont="1" applyBorder="1" applyAlignment="1">
      <alignment horizontal="right" wrapText="1"/>
    </xf>
    <xf numFmtId="0" fontId="38" fillId="0" borderId="0" xfId="74" applyFont="1" applyBorder="1" applyAlignment="1">
      <alignment horizontal="center"/>
    </xf>
    <xf numFmtId="0" fontId="41" fillId="0" borderId="0" xfId="24" applyFont="1" applyBorder="1" applyAlignment="1">
      <alignment vertical="center" wrapText="1"/>
    </xf>
    <xf numFmtId="0" fontId="39" fillId="0" borderId="0" xfId="24" applyFont="1" applyBorder="1" applyAlignment="1">
      <alignment vertical="center" wrapText="1"/>
    </xf>
    <xf numFmtId="49" fontId="39" fillId="19" borderId="0" xfId="24" applyNumberFormat="1" applyFont="1" applyFill="1" applyBorder="1" applyAlignment="1">
      <alignment wrapText="1"/>
    </xf>
    <xf numFmtId="4" fontId="35" fillId="0" borderId="0" xfId="24" applyNumberFormat="1" applyFont="1" applyBorder="1"/>
    <xf numFmtId="49" fontId="39" fillId="19" borderId="0" xfId="24" applyNumberFormat="1" applyFont="1" applyFill="1" applyBorder="1" applyAlignment="1">
      <alignment horizontal="right" wrapText="1" readingOrder="1"/>
    </xf>
    <xf numFmtId="4" fontId="35" fillId="19" borderId="0" xfId="24" applyNumberFormat="1" applyFont="1" applyFill="1" applyBorder="1" applyAlignment="1" applyProtection="1">
      <alignment horizontal="center" vertical="center" wrapText="1"/>
      <protection locked="0" hidden="1"/>
    </xf>
    <xf numFmtId="49" fontId="39" fillId="19" borderId="0" xfId="24" applyNumberFormat="1" applyFont="1" applyFill="1" applyBorder="1" applyAlignment="1">
      <alignment horizontal="center" vertical="center" wrapText="1"/>
    </xf>
    <xf numFmtId="4" fontId="35" fillId="19" borderId="0" xfId="24" applyNumberFormat="1" applyFont="1" applyFill="1" applyBorder="1" applyAlignment="1">
      <alignment horizontal="center" vertical="center" wrapText="1"/>
    </xf>
    <xf numFmtId="2" fontId="42" fillId="0" borderId="0" xfId="24" applyNumberFormat="1" applyFont="1" applyBorder="1" applyAlignment="1">
      <alignment horizontal="right"/>
    </xf>
    <xf numFmtId="2" fontId="6" fillId="0" borderId="0" xfId="24" applyNumberFormat="1" applyFont="1" applyBorder="1"/>
    <xf numFmtId="0" fontId="35" fillId="0" borderId="0" xfId="24" applyFont="1"/>
    <xf numFmtId="0" fontId="6" fillId="19" borderId="0" xfId="24" applyFont="1" applyFill="1"/>
    <xf numFmtId="2" fontId="6" fillId="0" borderId="0" xfId="24" applyNumberFormat="1" applyFont="1"/>
    <xf numFmtId="0" fontId="42" fillId="0" borderId="0" xfId="24" applyFont="1" applyBorder="1" applyAlignment="1">
      <alignment horizontal="right"/>
    </xf>
    <xf numFmtId="0" fontId="6" fillId="0" borderId="0" xfId="24" applyFont="1" applyBorder="1"/>
    <xf numFmtId="0" fontId="43" fillId="0" borderId="19" xfId="24" applyFont="1" applyBorder="1" applyAlignment="1">
      <alignment horizontal="center"/>
    </xf>
    <xf numFmtId="0" fontId="3" fillId="0" borderId="0" xfId="25"/>
    <xf numFmtId="0" fontId="28" fillId="0" borderId="0" xfId="25" applyFont="1" applyAlignment="1">
      <alignment horizontal="right"/>
    </xf>
    <xf numFmtId="0" fontId="38" fillId="0" borderId="0" xfId="25" applyFont="1" applyAlignment="1">
      <alignment horizontal="right"/>
    </xf>
    <xf numFmtId="0" fontId="3" fillId="0" borderId="0" xfId="25" applyAlignment="1">
      <alignment horizontal="right"/>
    </xf>
    <xf numFmtId="0" fontId="6" fillId="0" borderId="17" xfId="25" applyFont="1" applyBorder="1" applyAlignment="1">
      <alignment horizontal="center" vertical="center" wrapText="1"/>
    </xf>
    <xf numFmtId="0" fontId="6" fillId="0" borderId="17" xfId="25" applyFont="1" applyFill="1" applyBorder="1" applyAlignment="1">
      <alignment horizontal="center" vertical="center" wrapText="1"/>
    </xf>
    <xf numFmtId="0" fontId="3" fillId="0" borderId="15" xfId="25" applyFont="1" applyBorder="1" applyAlignment="1">
      <alignment horizontal="center" wrapText="1"/>
    </xf>
    <xf numFmtId="0" fontId="3" fillId="0" borderId="17" xfId="25" applyFont="1" applyBorder="1" applyAlignment="1">
      <alignment horizontal="center"/>
    </xf>
    <xf numFmtId="0" fontId="3" fillId="0" borderId="0" xfId="25" applyFont="1"/>
    <xf numFmtId="49" fontId="35" fillId="0" borderId="1" xfId="25" applyNumberFormat="1" applyFont="1" applyFill="1" applyBorder="1" applyAlignment="1">
      <alignment horizontal="center" vertical="center"/>
    </xf>
    <xf numFmtId="0" fontId="35" fillId="0" borderId="1" xfId="25" applyFont="1" applyFill="1" applyBorder="1" applyAlignment="1">
      <alignment horizontal="center" vertical="center" wrapText="1"/>
    </xf>
    <xf numFmtId="4" fontId="35" fillId="0" borderId="17" xfId="25" applyNumberFormat="1" applyFont="1" applyBorder="1" applyAlignment="1">
      <alignment horizontal="center"/>
    </xf>
    <xf numFmtId="49" fontId="35" fillId="0" borderId="17" xfId="25" applyNumberFormat="1" applyFont="1" applyFill="1" applyBorder="1" applyAlignment="1">
      <alignment horizontal="center" vertical="center"/>
    </xf>
    <xf numFmtId="0" fontId="35" fillId="0" borderId="17" xfId="25" applyFont="1" applyFill="1" applyBorder="1" applyAlignment="1">
      <alignment horizontal="center" vertical="center" wrapText="1"/>
    </xf>
    <xf numFmtId="49" fontId="33" fillId="0" borderId="17" xfId="25" applyNumberFormat="1" applyFont="1" applyFill="1" applyBorder="1" applyAlignment="1">
      <alignment horizontal="center" vertical="center"/>
    </xf>
    <xf numFmtId="2" fontId="47" fillId="0" borderId="1" xfId="0" quotePrefix="1" applyNumberFormat="1" applyFont="1" applyBorder="1" applyAlignment="1">
      <alignment horizontal="center" vertical="center" wrapText="1"/>
    </xf>
    <xf numFmtId="0" fontId="33" fillId="0" borderId="15" xfId="25" applyFont="1" applyBorder="1" applyAlignment="1">
      <alignment horizontal="center" vertical="center" wrapText="1"/>
    </xf>
    <xf numFmtId="4" fontId="33" fillId="0" borderId="17" xfId="25" applyNumberFormat="1" applyFont="1" applyBorder="1" applyAlignment="1">
      <alignment horizontal="center" vertical="center"/>
    </xf>
    <xf numFmtId="0" fontId="35" fillId="0" borderId="1" xfId="25" applyFont="1" applyFill="1" applyBorder="1" applyAlignment="1">
      <alignment horizontal="center" vertical="center"/>
    </xf>
    <xf numFmtId="0" fontId="48" fillId="0" borderId="18" xfId="25" applyFont="1" applyBorder="1" applyAlignment="1"/>
    <xf numFmtId="0" fontId="33" fillId="0" borderId="1" xfId="25" applyFont="1" applyFill="1" applyBorder="1" applyAlignment="1">
      <alignment horizontal="center"/>
    </xf>
    <xf numFmtId="4" fontId="35" fillId="0" borderId="1" xfId="25" applyNumberFormat="1" applyFont="1" applyFill="1" applyBorder="1" applyAlignment="1">
      <alignment horizontal="center"/>
    </xf>
    <xf numFmtId="49" fontId="33" fillId="0" borderId="1" xfId="25" applyNumberFormat="1" applyFont="1" applyBorder="1" applyAlignment="1">
      <alignment horizontal="center" vertical="center"/>
    </xf>
    <xf numFmtId="0" fontId="33" fillId="0" borderId="1" xfId="25" applyFont="1" applyBorder="1" applyAlignment="1">
      <alignment horizontal="center" vertical="center"/>
    </xf>
    <xf numFmtId="0" fontId="33" fillId="0" borderId="1" xfId="25" applyFont="1" applyFill="1" applyBorder="1" applyAlignment="1">
      <alignment horizontal="center" vertical="center" wrapText="1"/>
    </xf>
    <xf numFmtId="4" fontId="33" fillId="0" borderId="1" xfId="25" applyNumberFormat="1" applyFont="1" applyFill="1" applyBorder="1" applyAlignment="1">
      <alignment horizontal="center"/>
    </xf>
    <xf numFmtId="4" fontId="33" fillId="0" borderId="1" xfId="25" applyNumberFormat="1" applyFont="1" applyFill="1" applyBorder="1" applyAlignment="1">
      <alignment horizontal="center" vertical="center"/>
    </xf>
    <xf numFmtId="0" fontId="33" fillId="0" borderId="1" xfId="25" applyFont="1" applyBorder="1" applyAlignment="1">
      <alignment horizontal="center" vertical="center" wrapText="1"/>
    </xf>
    <xf numFmtId="4" fontId="33" fillId="0" borderId="1" xfId="25" applyNumberFormat="1" applyFont="1" applyBorder="1" applyAlignment="1">
      <alignment horizontal="center" vertical="center"/>
    </xf>
    <xf numFmtId="0" fontId="6" fillId="20" borderId="1" xfId="25" applyFont="1" applyFill="1" applyBorder="1"/>
    <xf numFmtId="0" fontId="6" fillId="20" borderId="9" xfId="25" applyFont="1" applyFill="1" applyBorder="1"/>
    <xf numFmtId="4" fontId="35" fillId="20" borderId="1" xfId="25" applyNumberFormat="1" applyFont="1" applyFill="1" applyBorder="1" applyAlignment="1">
      <alignment horizontal="center"/>
    </xf>
    <xf numFmtId="0" fontId="35" fillId="0" borderId="0" xfId="25" applyFont="1"/>
    <xf numFmtId="0" fontId="33" fillId="0" borderId="0" xfId="25" applyFont="1"/>
    <xf numFmtId="0" fontId="7" fillId="0" borderId="0" xfId="28"/>
    <xf numFmtId="0" fontId="28" fillId="0" borderId="0" xfId="28" applyFont="1" applyAlignment="1">
      <alignment horizontal="center"/>
    </xf>
    <xf numFmtId="0" fontId="28" fillId="19" borderId="0" xfId="28" applyFont="1" applyFill="1" applyAlignment="1">
      <alignment horizontal="right"/>
    </xf>
    <xf numFmtId="0" fontId="28" fillId="0" borderId="0" xfId="28" applyFont="1" applyAlignment="1">
      <alignment horizontal="right"/>
    </xf>
    <xf numFmtId="0" fontId="7" fillId="0" borderId="0" xfId="28" applyAlignment="1">
      <alignment horizontal="right"/>
    </xf>
    <xf numFmtId="0" fontId="28" fillId="0" borderId="1" xfId="28" applyFont="1" applyFill="1" applyBorder="1" applyAlignment="1">
      <alignment horizontal="center" wrapText="1"/>
    </xf>
    <xf numFmtId="0" fontId="28" fillId="0" borderId="9" xfId="28" applyFont="1" applyFill="1" applyBorder="1" applyAlignment="1">
      <alignment horizontal="center" wrapText="1"/>
    </xf>
    <xf numFmtId="0" fontId="49" fillId="0" borderId="1" xfId="28" applyFont="1" applyBorder="1" applyAlignment="1">
      <alignment horizontal="center" wrapText="1"/>
    </xf>
    <xf numFmtId="0" fontId="49" fillId="0" borderId="17" xfId="28" applyFont="1" applyBorder="1" applyAlignment="1">
      <alignment horizontal="center"/>
    </xf>
    <xf numFmtId="0" fontId="38" fillId="0" borderId="1" xfId="28" applyFont="1" applyFill="1" applyBorder="1" applyAlignment="1">
      <alignment horizontal="center" wrapText="1"/>
    </xf>
    <xf numFmtId="0" fontId="38" fillId="0" borderId="9" xfId="28" applyFont="1" applyFill="1" applyBorder="1" applyAlignment="1">
      <alignment horizontal="center" wrapText="1"/>
    </xf>
    <xf numFmtId="0" fontId="28" fillId="0" borderId="1" xfId="28" applyFont="1" applyBorder="1" applyAlignment="1">
      <alignment horizontal="center" wrapText="1"/>
    </xf>
    <xf numFmtId="49" fontId="28" fillId="0" borderId="9" xfId="28" applyNumberFormat="1" applyFont="1" applyFill="1" applyBorder="1" applyAlignment="1">
      <alignment horizontal="center" wrapText="1"/>
    </xf>
    <xf numFmtId="0" fontId="33" fillId="19" borderId="1" xfId="28" applyFont="1" applyFill="1" applyBorder="1" applyAlignment="1">
      <alignment horizontal="center" vertical="center" wrapText="1"/>
    </xf>
    <xf numFmtId="49" fontId="35" fillId="0" borderId="1" xfId="28" applyNumberFormat="1" applyFont="1" applyFill="1" applyBorder="1" applyAlignment="1">
      <alignment horizontal="center" vertical="center"/>
    </xf>
    <xf numFmtId="0" fontId="35" fillId="0" borderId="1" xfId="28" applyFont="1" applyFill="1" applyBorder="1" applyAlignment="1">
      <alignment horizontal="center" vertical="center" wrapText="1"/>
    </xf>
    <xf numFmtId="0" fontId="33" fillId="0" borderId="1" xfId="28" applyFont="1" applyBorder="1" applyAlignment="1">
      <alignment horizontal="center" vertical="center" wrapText="1"/>
    </xf>
    <xf numFmtId="4" fontId="35" fillId="0" borderId="17" xfId="28" applyNumberFormat="1" applyFont="1" applyFill="1" applyBorder="1" applyAlignment="1">
      <alignment horizontal="center"/>
    </xf>
    <xf numFmtId="0" fontId="33" fillId="0" borderId="18" xfId="28" applyFont="1" applyBorder="1" applyAlignment="1">
      <alignment horizontal="center" vertical="center" wrapText="1"/>
    </xf>
    <xf numFmtId="49" fontId="33" fillId="0" borderId="1" xfId="28" applyNumberFormat="1" applyFont="1" applyFill="1" applyBorder="1" applyAlignment="1">
      <alignment horizontal="center" vertical="center"/>
    </xf>
    <xf numFmtId="0" fontId="33" fillId="19" borderId="18" xfId="28" applyFont="1" applyFill="1" applyBorder="1" applyAlignment="1">
      <alignment horizontal="center" vertical="center" wrapText="1"/>
    </xf>
    <xf numFmtId="4" fontId="33" fillId="0" borderId="17" xfId="28" applyNumberFormat="1" applyFont="1" applyFill="1" applyBorder="1" applyAlignment="1">
      <alignment horizontal="center"/>
    </xf>
    <xf numFmtId="0" fontId="33" fillId="19" borderId="1" xfId="28" applyFont="1" applyFill="1" applyBorder="1" applyAlignment="1">
      <alignment horizontal="center" vertical="center"/>
    </xf>
    <xf numFmtId="49" fontId="33" fillId="19" borderId="1" xfId="28" applyNumberFormat="1" applyFont="1" applyFill="1" applyBorder="1" applyAlignment="1">
      <alignment horizontal="center" vertical="center"/>
    </xf>
    <xf numFmtId="4" fontId="33" fillId="19" borderId="17" xfId="28" applyNumberFormat="1" applyFont="1" applyFill="1" applyBorder="1" applyAlignment="1">
      <alignment horizontal="center" vertical="center"/>
    </xf>
    <xf numFmtId="0" fontId="7" fillId="21" borderId="0" xfId="28" applyFill="1"/>
    <xf numFmtId="4" fontId="35" fillId="0" borderId="1" xfId="28" applyNumberFormat="1" applyFont="1" applyBorder="1" applyAlignment="1">
      <alignment horizontal="center" vertical="center"/>
    </xf>
    <xf numFmtId="0" fontId="35" fillId="0" borderId="16" xfId="28" applyFont="1" applyFill="1" applyBorder="1" applyAlignment="1">
      <alignment horizontal="center" vertical="center" wrapText="1"/>
    </xf>
    <xf numFmtId="4" fontId="35" fillId="0" borderId="16" xfId="28" applyNumberFormat="1" applyFont="1" applyBorder="1" applyAlignment="1">
      <alignment horizontal="center" vertical="center"/>
    </xf>
    <xf numFmtId="0" fontId="35" fillId="0" borderId="0" xfId="28" applyFont="1" applyFill="1" applyBorder="1" applyAlignment="1">
      <alignment horizontal="center" vertical="center" wrapText="1"/>
    </xf>
    <xf numFmtId="4" fontId="35" fillId="0" borderId="0" xfId="28" applyNumberFormat="1" applyFont="1" applyBorder="1" applyAlignment="1">
      <alignment horizontal="center" vertical="center"/>
    </xf>
    <xf numFmtId="0" fontId="7" fillId="0" borderId="0" xfId="28" applyBorder="1"/>
    <xf numFmtId="2" fontId="38" fillId="0" borderId="17" xfId="28" applyNumberFormat="1" applyFont="1" applyBorder="1" applyAlignment="1">
      <alignment horizontal="center"/>
    </xf>
    <xf numFmtId="2" fontId="28" fillId="0" borderId="17" xfId="28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33" fillId="0" borderId="0" xfId="73" applyNumberFormat="1" applyFont="1" applyFill="1" applyAlignment="1" applyProtection="1"/>
    <xf numFmtId="0" fontId="33" fillId="0" borderId="0" xfId="73" applyFont="1" applyFill="1"/>
    <xf numFmtId="0" fontId="35" fillId="0" borderId="8" xfId="73" applyNumberFormat="1" applyFont="1" applyFill="1" applyBorder="1" applyAlignment="1" applyProtection="1">
      <alignment horizontal="center"/>
    </xf>
    <xf numFmtId="0" fontId="33" fillId="0" borderId="8" xfId="73" applyFont="1" applyFill="1" applyBorder="1" applyAlignment="1">
      <alignment horizontal="center"/>
    </xf>
    <xf numFmtId="0" fontId="33" fillId="0" borderId="0" xfId="73" applyFont="1" applyFill="1" applyBorder="1" applyAlignment="1">
      <alignment horizontal="center"/>
    </xf>
    <xf numFmtId="0" fontId="35" fillId="0" borderId="0" xfId="73" applyNumberFormat="1" applyFont="1" applyFill="1" applyBorder="1" applyAlignment="1" applyProtection="1">
      <alignment horizontal="center" vertical="top"/>
    </xf>
    <xf numFmtId="0" fontId="33" fillId="0" borderId="8" xfId="73" applyNumberFormat="1" applyFont="1" applyFill="1" applyBorder="1" applyAlignment="1" applyProtection="1">
      <alignment horizontal="right" vertical="center"/>
    </xf>
    <xf numFmtId="0" fontId="33" fillId="0" borderId="0" xfId="73" applyNumberFormat="1" applyFont="1" applyFill="1" applyBorder="1" applyAlignment="1" applyProtection="1"/>
    <xf numFmtId="0" fontId="35" fillId="0" borderId="17" xfId="73" applyNumberFormat="1" applyFont="1" applyFill="1" applyBorder="1" applyAlignment="1" applyProtection="1">
      <alignment horizontal="center" vertical="center" wrapText="1"/>
    </xf>
    <xf numFmtId="0" fontId="35" fillId="0" borderId="1" xfId="73" applyNumberFormat="1" applyFont="1" applyFill="1" applyBorder="1" applyAlignment="1" applyProtection="1">
      <alignment horizontal="center" vertical="center" wrapText="1"/>
    </xf>
    <xf numFmtId="0" fontId="35" fillId="0" borderId="14" xfId="73" applyNumberFormat="1" applyFont="1" applyFill="1" applyBorder="1" applyAlignment="1" applyProtection="1">
      <alignment horizontal="center" vertical="center" wrapText="1"/>
    </xf>
    <xf numFmtId="0" fontId="35" fillId="0" borderId="1" xfId="73" applyFont="1" applyBorder="1" applyAlignment="1">
      <alignment horizontal="center" vertical="center" wrapText="1"/>
    </xf>
    <xf numFmtId="0" fontId="35" fillId="0" borderId="1" xfId="73" applyNumberFormat="1" applyFont="1" applyFill="1" applyBorder="1" applyAlignment="1" applyProtection="1">
      <alignment vertical="center" wrapText="1"/>
    </xf>
    <xf numFmtId="0" fontId="33" fillId="0" borderId="0" xfId="73" applyNumberFormat="1" applyFont="1" applyFill="1" applyAlignment="1" applyProtection="1">
      <alignment vertical="center"/>
    </xf>
    <xf numFmtId="49" fontId="35" fillId="0" borderId="1" xfId="73" applyNumberFormat="1" applyFont="1" applyBorder="1" applyAlignment="1">
      <alignment horizontal="center" vertical="center" wrapText="1"/>
    </xf>
    <xf numFmtId="0" fontId="35" fillId="0" borderId="1" xfId="73" applyFont="1" applyBorder="1" applyAlignment="1">
      <alignment horizontal="justify" vertical="center" wrapText="1"/>
    </xf>
    <xf numFmtId="164" fontId="50" fillId="0" borderId="1" xfId="75" applyNumberFormat="1" applyFont="1" applyBorder="1" applyAlignment="1">
      <alignment vertical="center"/>
    </xf>
    <xf numFmtId="4" fontId="50" fillId="0" borderId="1" xfId="75" applyNumberFormat="1" applyFont="1" applyBorder="1" applyAlignment="1">
      <alignment vertical="center"/>
    </xf>
    <xf numFmtId="0" fontId="33" fillId="0" borderId="0" xfId="73" applyFont="1" applyFill="1" applyAlignment="1">
      <alignment vertical="center"/>
    </xf>
    <xf numFmtId="164" fontId="50" fillId="0" borderId="1" xfId="75" applyNumberFormat="1" applyFont="1" applyBorder="1">
      <alignment vertical="top"/>
    </xf>
    <xf numFmtId="0" fontId="35" fillId="0" borderId="0" xfId="73" applyNumberFormat="1" applyFont="1" applyFill="1" applyAlignment="1" applyProtection="1"/>
    <xf numFmtId="49" fontId="35" fillId="0" borderId="1" xfId="0" applyNumberFormat="1" applyFont="1" applyBorder="1" applyAlignment="1">
      <alignment horizontal="center" vertical="center" wrapText="1"/>
    </xf>
    <xf numFmtId="164" fontId="50" fillId="0" borderId="1" xfId="21" applyNumberFormat="1" applyFont="1" applyBorder="1" applyAlignment="1">
      <alignment vertical="top" wrapText="1"/>
    </xf>
    <xf numFmtId="4" fontId="35" fillId="0" borderId="1" xfId="21" applyNumberFormat="1" applyFont="1" applyBorder="1">
      <alignment vertical="top"/>
    </xf>
    <xf numFmtId="0" fontId="35" fillId="0" borderId="0" xfId="73" applyFont="1" applyFill="1"/>
    <xf numFmtId="164" fontId="50" fillId="0" borderId="1" xfId="21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64" fontId="51" fillId="0" borderId="1" xfId="21" applyNumberFormat="1" applyFont="1" applyBorder="1" applyAlignment="1">
      <alignment horizontal="center" vertical="center" wrapText="1"/>
    </xf>
    <xf numFmtId="164" fontId="51" fillId="0" borderId="1" xfId="21" applyNumberFormat="1" applyFont="1" applyBorder="1" applyAlignment="1">
      <alignment vertical="top" wrapText="1"/>
    </xf>
    <xf numFmtId="4" fontId="33" fillId="0" borderId="1" xfId="21" applyNumberFormat="1" applyFont="1" applyBorder="1">
      <alignment vertical="top"/>
    </xf>
    <xf numFmtId="49" fontId="33" fillId="22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4" fontId="35" fillId="0" borderId="1" xfId="21" applyNumberFormat="1" applyFont="1" applyBorder="1" applyAlignment="1">
      <alignment vertical="top" wrapText="1"/>
    </xf>
    <xf numFmtId="0" fontId="35" fillId="0" borderId="1" xfId="73" applyFont="1" applyBorder="1" applyAlignment="1">
      <alignment vertical="center" wrapText="1"/>
    </xf>
    <xf numFmtId="4" fontId="50" fillId="0" borderId="1" xfId="75" applyNumberFormat="1" applyFont="1" applyBorder="1">
      <alignment vertical="top"/>
    </xf>
    <xf numFmtId="0" fontId="33" fillId="0" borderId="1" xfId="0" applyFont="1" applyBorder="1" applyAlignment="1">
      <alignment horizontal="center" vertical="center" wrapText="1"/>
    </xf>
    <xf numFmtId="0" fontId="33" fillId="0" borderId="1" xfId="73" applyFont="1" applyBorder="1" applyAlignment="1">
      <alignment vertical="center" wrapText="1"/>
    </xf>
    <xf numFmtId="164" fontId="33" fillId="0" borderId="1" xfId="21" applyNumberFormat="1" applyFont="1" applyBorder="1" applyAlignment="1">
      <alignment vertical="top" wrapText="1"/>
    </xf>
    <xf numFmtId="0" fontId="33" fillId="0" borderId="1" xfId="73" applyFont="1" applyBorder="1" applyAlignment="1">
      <alignment horizontal="center" vertical="center" wrapText="1"/>
    </xf>
    <xf numFmtId="164" fontId="50" fillId="0" borderId="1" xfId="75" applyNumberFormat="1" applyFont="1" applyBorder="1" applyAlignment="1">
      <alignment vertical="top" wrapText="1"/>
    </xf>
    <xf numFmtId="0" fontId="52" fillId="0" borderId="1" xfId="0" applyFont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0" fontId="52" fillId="0" borderId="1" xfId="73" applyFont="1" applyBorder="1" applyAlignment="1">
      <alignment vertical="center" wrapText="1"/>
    </xf>
    <xf numFmtId="164" fontId="35" fillId="22" borderId="1" xfId="21" applyNumberFormat="1" applyFont="1" applyFill="1" applyBorder="1" applyAlignment="1">
      <alignment vertical="top" wrapText="1"/>
    </xf>
    <xf numFmtId="164" fontId="51" fillId="0" borderId="1" xfId="75" applyNumberFormat="1" applyFont="1" applyBorder="1" applyAlignment="1">
      <alignment vertical="top" wrapText="1"/>
    </xf>
    <xf numFmtId="49" fontId="33" fillId="0" borderId="1" xfId="73" applyNumberFormat="1" applyFont="1" applyBorder="1" applyAlignment="1">
      <alignment horizontal="center" vertical="center" wrapText="1"/>
    </xf>
    <xf numFmtId="4" fontId="51" fillId="0" borderId="1" xfId="75" applyNumberFormat="1" applyFont="1" applyBorder="1">
      <alignment vertical="top"/>
    </xf>
    <xf numFmtId="164" fontId="33" fillId="0" borderId="1" xfId="75" applyNumberFormat="1" applyFont="1" applyBorder="1" applyAlignment="1">
      <alignment vertical="top" wrapText="1"/>
    </xf>
    <xf numFmtId="4" fontId="33" fillId="0" borderId="1" xfId="75" applyNumberFormat="1" applyFont="1" applyBorder="1">
      <alignment vertical="top"/>
    </xf>
    <xf numFmtId="49" fontId="35" fillId="0" borderId="1" xfId="73" applyNumberFormat="1" applyFont="1" applyFill="1" applyBorder="1" applyAlignment="1">
      <alignment horizontal="center" vertical="center" wrapText="1"/>
    </xf>
    <xf numFmtId="0" fontId="35" fillId="0" borderId="1" xfId="73" applyFont="1" applyFill="1" applyBorder="1" applyAlignment="1">
      <alignment horizontal="center" vertical="center" wrapText="1"/>
    </xf>
    <xf numFmtId="0" fontId="35" fillId="0" borderId="1" xfId="73" applyFont="1" applyFill="1" applyBorder="1" applyAlignment="1">
      <alignment vertical="center" wrapText="1"/>
    </xf>
    <xf numFmtId="164" fontId="50" fillId="0" borderId="1" xfId="75" applyNumberFormat="1" applyFont="1" applyFill="1" applyBorder="1" applyAlignment="1">
      <alignment vertical="top" wrapText="1"/>
    </xf>
    <xf numFmtId="4" fontId="50" fillId="0" borderId="1" xfId="75" applyNumberFormat="1" applyFont="1" applyFill="1" applyBorder="1">
      <alignment vertical="top"/>
    </xf>
    <xf numFmtId="49" fontId="35" fillId="0" borderId="18" xfId="76" applyNumberFormat="1" applyFont="1" applyBorder="1" applyAlignment="1">
      <alignment horizontal="center" vertical="center"/>
    </xf>
    <xf numFmtId="49" fontId="33" fillId="0" borderId="18" xfId="76" applyNumberFormat="1" applyFont="1" applyFill="1" applyBorder="1" applyAlignment="1">
      <alignment horizontal="center" vertical="center"/>
    </xf>
    <xf numFmtId="49" fontId="35" fillId="0" borderId="18" xfId="76" applyNumberFormat="1" applyFont="1" applyFill="1" applyBorder="1" applyAlignment="1">
      <alignment horizontal="center" vertical="center"/>
    </xf>
    <xf numFmtId="0" fontId="35" fillId="0" borderId="1" xfId="73" applyFont="1" applyBorder="1" applyAlignment="1">
      <alignment horizontal="left" vertical="center" wrapText="1"/>
    </xf>
    <xf numFmtId="49" fontId="33" fillId="0" borderId="18" xfId="0" applyNumberFormat="1" applyFont="1" applyBorder="1" applyAlignment="1">
      <alignment horizontal="center" vertical="center" wrapText="1"/>
    </xf>
    <xf numFmtId="4" fontId="35" fillId="0" borderId="1" xfId="75" applyNumberFormat="1" applyFont="1" applyBorder="1">
      <alignment vertical="top"/>
    </xf>
    <xf numFmtId="164" fontId="51" fillId="0" borderId="1" xfId="73" applyNumberFormat="1" applyFont="1" applyBorder="1" applyAlignment="1">
      <alignment vertical="justify"/>
    </xf>
    <xf numFmtId="4" fontId="50" fillId="0" borderId="1" xfId="73" applyNumberFormat="1" applyFont="1" applyBorder="1" applyAlignment="1">
      <alignment vertical="justify"/>
    </xf>
    <xf numFmtId="0" fontId="33" fillId="0" borderId="0" xfId="73" applyNumberFormat="1" applyFont="1" applyFill="1" applyBorder="1" applyAlignment="1" applyProtection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" fontId="0" fillId="0" borderId="1" xfId="0" quotePrefix="1" applyNumberFormat="1" applyFont="1" applyBorder="1" applyAlignment="1">
      <alignment horizontal="center" vertical="center" wrapText="1"/>
    </xf>
    <xf numFmtId="2" fontId="0" fillId="0" borderId="1" xfId="0" quotePrefix="1" applyNumberFormat="1" applyFont="1" applyBorder="1" applyAlignment="1">
      <alignment horizontal="center" vertical="center" wrapText="1"/>
    </xf>
    <xf numFmtId="2" fontId="0" fillId="0" borderId="1" xfId="0" quotePrefix="1" applyNumberFormat="1" applyFont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Font="1"/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1" fontId="1" fillId="0" borderId="1" xfId="0" quotePrefix="1" applyNumberFormat="1" applyFont="1" applyBorder="1" applyAlignment="1">
      <alignment horizontal="center" vertical="center" wrapText="1"/>
    </xf>
    <xf numFmtId="0" fontId="1" fillId="22" borderId="1" xfId="0" quotePrefix="1" applyFont="1" applyFill="1" applyBorder="1" applyAlignment="1">
      <alignment horizontal="center" vertical="center" wrapText="1"/>
    </xf>
    <xf numFmtId="2" fontId="1" fillId="22" borderId="1" xfId="0" applyNumberFormat="1" applyFont="1" applyFill="1" applyBorder="1" applyAlignment="1">
      <alignment horizontal="center" vertical="center" wrapText="1"/>
    </xf>
    <xf numFmtId="2" fontId="1" fillId="22" borderId="1" xfId="0" quotePrefix="1" applyNumberFormat="1" applyFont="1" applyFill="1" applyBorder="1" applyAlignment="1">
      <alignment vertical="center" wrapText="1"/>
    </xf>
    <xf numFmtId="2" fontId="1" fillId="22" borderId="1" xfId="0" applyNumberFormat="1" applyFont="1" applyFill="1" applyBorder="1" applyAlignment="1">
      <alignment vertical="center" wrapText="1"/>
    </xf>
    <xf numFmtId="0" fontId="0" fillId="22" borderId="0" xfId="0" applyFill="1"/>
    <xf numFmtId="0" fontId="0" fillId="22" borderId="1" xfId="0" quotePrefix="1" applyFill="1" applyBorder="1" applyAlignment="1">
      <alignment horizontal="center" vertical="center" wrapText="1"/>
    </xf>
    <xf numFmtId="2" fontId="0" fillId="22" borderId="1" xfId="0" quotePrefix="1" applyNumberFormat="1" applyFill="1" applyBorder="1" applyAlignment="1">
      <alignment horizontal="center" vertical="center" wrapText="1"/>
    </xf>
    <xf numFmtId="2" fontId="0" fillId="22" borderId="1" xfId="0" quotePrefix="1" applyNumberFormat="1" applyFill="1" applyBorder="1" applyAlignment="1">
      <alignment vertical="center" wrapText="1"/>
    </xf>
    <xf numFmtId="2" fontId="0" fillId="22" borderId="1" xfId="0" applyNumberFormat="1" applyFill="1" applyBorder="1" applyAlignment="1">
      <alignment vertical="center" wrapText="1"/>
    </xf>
    <xf numFmtId="0" fontId="0" fillId="22" borderId="1" xfId="0" quotePrefix="1" applyFont="1" applyFill="1" applyBorder="1" applyAlignment="1">
      <alignment horizontal="center" vertical="center" wrapText="1"/>
    </xf>
    <xf numFmtId="1" fontId="0" fillId="22" borderId="1" xfId="0" applyNumberFormat="1" applyFont="1" applyFill="1" applyBorder="1" applyAlignment="1">
      <alignment horizontal="center" vertical="center" wrapText="1"/>
    </xf>
    <xf numFmtId="2" fontId="0" fillId="22" borderId="1" xfId="0" quotePrefix="1" applyNumberFormat="1" applyFont="1" applyFill="1" applyBorder="1" applyAlignment="1">
      <alignment vertical="center" wrapText="1"/>
    </xf>
    <xf numFmtId="2" fontId="0" fillId="22" borderId="1" xfId="0" applyNumberFormat="1" applyFont="1" applyFill="1" applyBorder="1" applyAlignment="1">
      <alignment vertical="center" wrapText="1"/>
    </xf>
    <xf numFmtId="0" fontId="0" fillId="22" borderId="0" xfId="0" applyFont="1" applyFill="1"/>
    <xf numFmtId="2" fontId="1" fillId="22" borderId="1" xfId="0" quotePrefix="1" applyNumberFormat="1" applyFont="1" applyFill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quotePrefix="1" applyNumberFormat="1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8" fillId="0" borderId="0" xfId="24" applyNumberFormat="1" applyFont="1" applyFill="1" applyAlignment="1" applyProtection="1">
      <alignment horizontal="right" vertical="center" wrapText="1"/>
    </xf>
    <xf numFmtId="0" fontId="30" fillId="0" borderId="0" xfId="24" applyFont="1" applyAlignment="1">
      <alignment horizontal="center" vertical="center" wrapText="1"/>
    </xf>
    <xf numFmtId="0" fontId="36" fillId="0" borderId="10" xfId="24" applyFont="1" applyBorder="1" applyAlignment="1">
      <alignment horizontal="center" vertical="center" wrapText="1"/>
    </xf>
    <xf numFmtId="0" fontId="36" fillId="0" borderId="13" xfId="24" applyFont="1" applyBorder="1" applyAlignment="1">
      <alignment horizontal="center" vertical="center" wrapText="1"/>
    </xf>
    <xf numFmtId="0" fontId="36" fillId="0" borderId="17" xfId="24" applyFont="1" applyBorder="1" applyAlignment="1">
      <alignment horizontal="center" vertical="center" wrapText="1"/>
    </xf>
    <xf numFmtId="0" fontId="35" fillId="19" borderId="11" xfId="24" applyFont="1" applyFill="1" applyBorder="1" applyAlignment="1">
      <alignment horizontal="center" vertical="center" wrapText="1"/>
    </xf>
    <xf numFmtId="0" fontId="35" fillId="19" borderId="12" xfId="24" applyFont="1" applyFill="1" applyBorder="1" applyAlignment="1">
      <alignment horizontal="center" vertical="center" wrapText="1"/>
    </xf>
    <xf numFmtId="0" fontId="35" fillId="19" borderId="14" xfId="24" applyFont="1" applyFill="1" applyBorder="1" applyAlignment="1">
      <alignment horizontal="center" vertical="center" wrapText="1"/>
    </xf>
    <xf numFmtId="0" fontId="35" fillId="19" borderId="15" xfId="24" applyFont="1" applyFill="1" applyBorder="1" applyAlignment="1">
      <alignment horizontal="center" vertical="center" wrapText="1"/>
    </xf>
    <xf numFmtId="0" fontId="35" fillId="19" borderId="1" xfId="24" applyFont="1" applyFill="1" applyBorder="1" applyAlignment="1">
      <alignment horizontal="center" vertical="center" wrapText="1"/>
    </xf>
    <xf numFmtId="0" fontId="35" fillId="19" borderId="11" xfId="24" applyFont="1" applyFill="1" applyBorder="1" applyAlignment="1">
      <alignment horizontal="left" vertical="center" wrapText="1"/>
    </xf>
    <xf numFmtId="0" fontId="35" fillId="19" borderId="16" xfId="24" applyFont="1" applyFill="1" applyBorder="1" applyAlignment="1">
      <alignment horizontal="left" vertical="center" wrapText="1"/>
    </xf>
    <xf numFmtId="0" fontId="35" fillId="19" borderId="1" xfId="24" applyFont="1" applyFill="1" applyBorder="1" applyAlignment="1">
      <alignment horizontal="left" vertical="center" wrapText="1"/>
    </xf>
    <xf numFmtId="0" fontId="35" fillId="20" borderId="9" xfId="25" applyFont="1" applyFill="1" applyBorder="1" applyAlignment="1">
      <alignment horizontal="center"/>
    </xf>
    <xf numFmtId="0" fontId="35" fillId="20" borderId="18" xfId="25" applyFont="1" applyFill="1" applyBorder="1" applyAlignment="1">
      <alignment horizontal="center"/>
    </xf>
    <xf numFmtId="0" fontId="44" fillId="0" borderId="0" xfId="25" applyFont="1" applyAlignment="1">
      <alignment horizontal="center"/>
    </xf>
    <xf numFmtId="0" fontId="28" fillId="0" borderId="10" xfId="25" applyFont="1" applyBorder="1" applyAlignment="1">
      <alignment horizontal="center" vertical="center" wrapText="1"/>
    </xf>
    <xf numFmtId="0" fontId="28" fillId="0" borderId="17" xfId="25" applyFont="1" applyBorder="1" applyAlignment="1">
      <alignment horizontal="center" vertical="center" wrapText="1"/>
    </xf>
    <xf numFmtId="0" fontId="28" fillId="0" borderId="10" xfId="25" applyFont="1" applyFill="1" applyBorder="1" applyAlignment="1">
      <alignment horizontal="center" vertical="center" wrapText="1"/>
    </xf>
    <xf numFmtId="0" fontId="28" fillId="0" borderId="17" xfId="25" applyFont="1" applyFill="1" applyBorder="1" applyAlignment="1">
      <alignment horizontal="center" vertical="center" wrapText="1"/>
    </xf>
    <xf numFmtId="0" fontId="46" fillId="0" borderId="17" xfId="25" applyFont="1" applyBorder="1" applyAlignment="1">
      <alignment wrapText="1"/>
    </xf>
    <xf numFmtId="0" fontId="46" fillId="0" borderId="17" xfId="25" applyFont="1" applyBorder="1" applyAlignment="1">
      <alignment horizontal="center"/>
    </xf>
    <xf numFmtId="0" fontId="28" fillId="0" borderId="0" xfId="25" applyFont="1" applyAlignment="1">
      <alignment horizontal="right"/>
    </xf>
    <xf numFmtId="0" fontId="28" fillId="0" borderId="0" xfId="25" applyFont="1" applyAlignment="1">
      <alignment horizontal="center"/>
    </xf>
    <xf numFmtId="0" fontId="33" fillId="0" borderId="0" xfId="25" applyFont="1" applyAlignment="1">
      <alignment horizontal="center"/>
    </xf>
    <xf numFmtId="0" fontId="33" fillId="0" borderId="0" xfId="73" applyNumberFormat="1" applyFont="1" applyFill="1" applyBorder="1" applyAlignment="1" applyProtection="1">
      <alignment horizontal="left" vertical="center" wrapText="1"/>
    </xf>
    <xf numFmtId="0" fontId="33" fillId="19" borderId="0" xfId="73" applyNumberFormat="1" applyFont="1" applyFill="1" applyBorder="1" applyAlignment="1" applyProtection="1">
      <alignment horizontal="left" vertical="center" wrapText="1"/>
    </xf>
    <xf numFmtId="0" fontId="33" fillId="0" borderId="0" xfId="73" applyNumberFormat="1" applyFont="1" applyFill="1" applyAlignment="1" applyProtection="1">
      <alignment horizontal="left" vertical="top"/>
    </xf>
    <xf numFmtId="0" fontId="33" fillId="0" borderId="0" xfId="73" applyNumberFormat="1" applyFont="1" applyFill="1" applyAlignment="1" applyProtection="1">
      <alignment horizontal="right" vertical="center" wrapText="1"/>
    </xf>
    <xf numFmtId="0" fontId="35" fillId="0" borderId="0" xfId="73" applyNumberFormat="1" applyFont="1" applyFill="1" applyBorder="1" applyAlignment="1" applyProtection="1">
      <alignment horizontal="center" vertical="top" wrapText="1"/>
    </xf>
    <xf numFmtId="0" fontId="33" fillId="0" borderId="0" xfId="73" applyFont="1" applyAlignment="1">
      <alignment horizontal="left" vertical="center" wrapText="1"/>
    </xf>
    <xf numFmtId="0" fontId="35" fillId="0" borderId="0" xfId="73" applyNumberFormat="1" applyFont="1" applyFill="1" applyBorder="1" applyAlignment="1" applyProtection="1">
      <alignment horizontal="left" vertical="center" wrapText="1"/>
    </xf>
    <xf numFmtId="0" fontId="35" fillId="19" borderId="0" xfId="73" applyNumberFormat="1" applyFont="1" applyFill="1" applyBorder="1" applyAlignment="1" applyProtection="1">
      <alignment horizontal="left" vertical="center" wrapText="1"/>
    </xf>
    <xf numFmtId="0" fontId="35" fillId="0" borderId="9" xfId="28" applyFont="1" applyFill="1" applyBorder="1" applyAlignment="1">
      <alignment horizontal="center" vertical="center" wrapText="1"/>
    </xf>
    <xf numFmtId="0" fontId="35" fillId="0" borderId="20" xfId="28" applyFont="1" applyFill="1" applyBorder="1" applyAlignment="1">
      <alignment horizontal="center" vertical="center" wrapText="1"/>
    </xf>
    <xf numFmtId="0" fontId="35" fillId="0" borderId="18" xfId="28" applyFont="1" applyFill="1" applyBorder="1" applyAlignment="1">
      <alignment horizontal="center" vertical="center" wrapText="1"/>
    </xf>
    <xf numFmtId="0" fontId="35" fillId="0" borderId="0" xfId="28" applyFont="1" applyFill="1" applyBorder="1" applyAlignment="1">
      <alignment horizontal="center" vertical="center" wrapText="1"/>
    </xf>
    <xf numFmtId="0" fontId="35" fillId="0" borderId="0" xfId="28" applyFont="1" applyBorder="1" applyAlignment="1">
      <alignment horizontal="center"/>
    </xf>
    <xf numFmtId="0" fontId="28" fillId="0" borderId="0" xfId="28" applyFont="1" applyAlignment="1">
      <alignment horizontal="right"/>
    </xf>
    <xf numFmtId="0" fontId="44" fillId="0" borderId="0" xfId="28" applyFont="1" applyAlignment="1">
      <alignment horizontal="center"/>
    </xf>
    <xf numFmtId="0" fontId="28" fillId="0" borderId="10" xfId="28" applyFont="1" applyBorder="1" applyAlignment="1">
      <alignment horizontal="center" vertical="center" wrapText="1"/>
    </xf>
    <xf numFmtId="0" fontId="28" fillId="0" borderId="17" xfId="28" applyFont="1" applyBorder="1" applyAlignment="1">
      <alignment horizontal="center" vertical="center" wrapText="1"/>
    </xf>
    <xf numFmtId="0" fontId="28" fillId="0" borderId="10" xfId="28" applyFont="1" applyFill="1" applyBorder="1" applyAlignment="1">
      <alignment horizontal="center" vertical="center" wrapText="1"/>
    </xf>
    <xf numFmtId="0" fontId="28" fillId="0" borderId="17" xfId="28" applyFont="1" applyFill="1" applyBorder="1" applyAlignment="1">
      <alignment horizontal="center" vertical="center" wrapText="1"/>
    </xf>
    <xf numFmtId="0" fontId="49" fillId="0" borderId="17" xfId="28" applyFont="1" applyBorder="1" applyAlignment="1">
      <alignment wrapText="1"/>
    </xf>
    <xf numFmtId="0" fontId="49" fillId="0" borderId="17" xfId="28" applyFont="1" applyBorder="1" applyAlignment="1">
      <alignment horizontal="center"/>
    </xf>
  </cellXfs>
  <cellStyles count="77">
    <cellStyle name="20% – Акцентування1" xfId="33"/>
    <cellStyle name="20% – Акцентування2" xfId="34"/>
    <cellStyle name="20% – Акцентування3" xfId="35"/>
    <cellStyle name="20% – Акцентування4" xfId="36"/>
    <cellStyle name="20% – Акцентування5" xfId="37"/>
    <cellStyle name="20% – Акцентування6" xfId="38"/>
    <cellStyle name="40% – Акцентування1" xfId="39"/>
    <cellStyle name="40% – Акцентування2" xfId="40"/>
    <cellStyle name="40% – Акцентування3" xfId="41"/>
    <cellStyle name="40% – Акцентування4" xfId="42"/>
    <cellStyle name="40% – Акцентування5" xfId="43"/>
    <cellStyle name="40% – Акцентування6" xfId="44"/>
    <cellStyle name="60% – Акцентування1" xfId="45"/>
    <cellStyle name="60% – Акцентування2" xfId="46"/>
    <cellStyle name="60% – Акцентування3" xfId="47"/>
    <cellStyle name="60% – Акцентування4" xfId="48"/>
    <cellStyle name="60% – Акцентування5" xfId="49"/>
    <cellStyle name="60% – Акцентування6" xfId="50"/>
    <cellStyle name="Normal_meresha_07" xfId="1"/>
    <cellStyle name="Normal_Доходи" xfId="74"/>
    <cellStyle name="Акцентування1" xfId="51"/>
    <cellStyle name="Акцентування2" xfId="52"/>
    <cellStyle name="Акцентування3" xfId="53"/>
    <cellStyle name="Акцентування4" xfId="54"/>
    <cellStyle name="Акцентування5" xfId="55"/>
    <cellStyle name="Акцентування6" xfId="56"/>
    <cellStyle name="Ввід" xfId="57"/>
    <cellStyle name="Добре" xfId="58"/>
    <cellStyle name="Звичайний 10" xfId="2"/>
    <cellStyle name="Звичайний 11" xfId="3"/>
    <cellStyle name="Звичайний 12" xfId="4"/>
    <cellStyle name="Звичайний 13" xfId="5"/>
    <cellStyle name="Звичайний 14" xfId="6"/>
    <cellStyle name="Звичайний 15" xfId="7"/>
    <cellStyle name="Звичайний 16" xfId="8"/>
    <cellStyle name="Звичайний 17" xfId="9"/>
    <cellStyle name="Звичайний 18" xfId="10"/>
    <cellStyle name="Звичайний 19" xfId="11"/>
    <cellStyle name="Звичайний 2" xfId="12"/>
    <cellStyle name="Звичайний 2 2" xfId="59"/>
    <cellStyle name="Звичайний 2_расчетт" xfId="60"/>
    <cellStyle name="Звичайний 20" xfId="13"/>
    <cellStyle name="Звичайний 3" xfId="14"/>
    <cellStyle name="Звичайний 4" xfId="15"/>
    <cellStyle name="Звичайний 5" xfId="16"/>
    <cellStyle name="Звичайний 6" xfId="17"/>
    <cellStyle name="Звичайний 7" xfId="18"/>
    <cellStyle name="Звичайний 8" xfId="19"/>
    <cellStyle name="Звичайний 9" xfId="20"/>
    <cellStyle name="Звичайний_Додаток _ 3 зм_ни 4575" xfId="21"/>
    <cellStyle name="Звичайний_Додаток _ 3 зм_ни 4575 2" xfId="75"/>
    <cellStyle name="Зв'язана клітинка" xfId="61"/>
    <cellStyle name="Контрольна клітинка" xfId="62"/>
    <cellStyle name="Назва" xfId="63"/>
    <cellStyle name="Обчислення" xfId="64"/>
    <cellStyle name="Обычный" xfId="0" builtinId="0"/>
    <cellStyle name="Обычный 2" xfId="22"/>
    <cellStyle name="Обычный 2 2" xfId="23"/>
    <cellStyle name="Обычный 2 2 2" xfId="24"/>
    <cellStyle name="Обычный 3" xfId="25"/>
    <cellStyle name="Обычный 3 2" xfId="26"/>
    <cellStyle name="Обычный 3 3" xfId="27"/>
    <cellStyle name="Обычный 3 3 2" xfId="28"/>
    <cellStyle name="Обычный 3 3 2 2" xfId="65"/>
    <cellStyle name="Обычный 4" xfId="29"/>
    <cellStyle name="Обычный 5" xfId="30"/>
    <cellStyle name="Обычный 6" xfId="31"/>
    <cellStyle name="Обычный 6 2" xfId="73"/>
    <cellStyle name="Обычный_Додаток 7" xfId="76"/>
    <cellStyle name="Підсумок" xfId="66"/>
    <cellStyle name="Поганий" xfId="67"/>
    <cellStyle name="Примітка" xfId="68"/>
    <cellStyle name="Результат" xfId="69"/>
    <cellStyle name="Середній" xfId="70"/>
    <cellStyle name="Стиль 1" xfId="32"/>
    <cellStyle name="Текст попередження" xfId="71"/>
    <cellStyle name="Текст пояснення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8"/>
  <sheetViews>
    <sheetView topLeftCell="A97" workbookViewId="0">
      <selection activeCell="D1" sqref="D1:F1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>
      <c r="A1" t="s">
        <v>0</v>
      </c>
      <c r="D1" s="262" t="s">
        <v>100</v>
      </c>
      <c r="E1" s="262"/>
      <c r="F1" s="262"/>
    </row>
    <row r="2" spans="1:6">
      <c r="D2" s="262" t="s">
        <v>2</v>
      </c>
      <c r="E2" s="262"/>
      <c r="F2" s="262"/>
    </row>
    <row r="3" spans="1:6">
      <c r="D3" s="262" t="s">
        <v>102</v>
      </c>
      <c r="E3" s="262"/>
      <c r="F3" s="262"/>
    </row>
    <row r="4" spans="1:6">
      <c r="D4" s="262" t="s">
        <v>19</v>
      </c>
      <c r="E4" s="262"/>
      <c r="F4" s="262"/>
    </row>
    <row r="6" spans="1:6">
      <c r="A6" s="263" t="s">
        <v>20</v>
      </c>
      <c r="B6" s="264"/>
      <c r="C6" s="264"/>
      <c r="D6" s="264"/>
      <c r="E6" s="264"/>
      <c r="F6" s="264"/>
    </row>
    <row r="7" spans="1:6">
      <c r="F7" s="257" t="s">
        <v>3</v>
      </c>
    </row>
    <row r="8" spans="1:6">
      <c r="A8" s="261" t="s">
        <v>4</v>
      </c>
      <c r="B8" s="261" t="s">
        <v>21</v>
      </c>
      <c r="C8" s="265" t="s">
        <v>6</v>
      </c>
      <c r="D8" s="261" t="s">
        <v>7</v>
      </c>
      <c r="E8" s="261" t="s">
        <v>8</v>
      </c>
      <c r="F8" s="261"/>
    </row>
    <row r="9" spans="1:6">
      <c r="A9" s="261"/>
      <c r="B9" s="261"/>
      <c r="C9" s="261"/>
      <c r="D9" s="261"/>
      <c r="E9" s="261" t="s">
        <v>6</v>
      </c>
      <c r="F9" s="261" t="s">
        <v>9</v>
      </c>
    </row>
    <row r="10" spans="1:6">
      <c r="A10" s="261"/>
      <c r="B10" s="261"/>
      <c r="C10" s="261"/>
      <c r="D10" s="261"/>
      <c r="E10" s="261"/>
      <c r="F10" s="261"/>
    </row>
    <row r="11" spans="1:6">
      <c r="A11" s="256">
        <v>1</v>
      </c>
      <c r="B11" s="256">
        <v>2</v>
      </c>
      <c r="C11" s="258">
        <v>3</v>
      </c>
      <c r="D11" s="256">
        <v>4</v>
      </c>
      <c r="E11" s="256">
        <v>5</v>
      </c>
      <c r="F11" s="256">
        <v>6</v>
      </c>
    </row>
    <row r="12" spans="1:6">
      <c r="A12" s="4">
        <v>10000000</v>
      </c>
      <c r="B12" s="5" t="s">
        <v>22</v>
      </c>
      <c r="C12" s="6">
        <f t="shared" ref="C12:C75" si="0">D12+E12</f>
        <v>339100000</v>
      </c>
      <c r="D12" s="7">
        <v>339060000</v>
      </c>
      <c r="E12" s="7">
        <v>40000</v>
      </c>
      <c r="F12" s="7">
        <v>0</v>
      </c>
    </row>
    <row r="13" spans="1:6" ht="25.5">
      <c r="A13" s="4">
        <v>11000000</v>
      </c>
      <c r="B13" s="5" t="s">
        <v>23</v>
      </c>
      <c r="C13" s="6">
        <f t="shared" si="0"/>
        <v>191800000</v>
      </c>
      <c r="D13" s="7">
        <v>191800000</v>
      </c>
      <c r="E13" s="7">
        <v>0</v>
      </c>
      <c r="F13" s="7">
        <v>0</v>
      </c>
    </row>
    <row r="14" spans="1:6">
      <c r="A14" s="4">
        <v>11010000</v>
      </c>
      <c r="B14" s="5" t="s">
        <v>24</v>
      </c>
      <c r="C14" s="6">
        <f t="shared" si="0"/>
        <v>190700000</v>
      </c>
      <c r="D14" s="7">
        <v>190700000</v>
      </c>
      <c r="E14" s="7">
        <v>0</v>
      </c>
      <c r="F14" s="7">
        <v>0</v>
      </c>
    </row>
    <row r="15" spans="1:6" ht="38.25">
      <c r="A15" s="8">
        <v>11010100</v>
      </c>
      <c r="B15" s="9" t="s">
        <v>25</v>
      </c>
      <c r="C15" s="10">
        <f t="shared" si="0"/>
        <v>158980000</v>
      </c>
      <c r="D15" s="11">
        <v>158980000</v>
      </c>
      <c r="E15" s="11">
        <v>0</v>
      </c>
      <c r="F15" s="11">
        <v>0</v>
      </c>
    </row>
    <row r="16" spans="1:6" ht="63.75">
      <c r="A16" s="8">
        <v>11010200</v>
      </c>
      <c r="B16" s="9" t="s">
        <v>26</v>
      </c>
      <c r="C16" s="10">
        <f t="shared" si="0"/>
        <v>24100000</v>
      </c>
      <c r="D16" s="11">
        <v>24100000</v>
      </c>
      <c r="E16" s="11">
        <v>0</v>
      </c>
      <c r="F16" s="11">
        <v>0</v>
      </c>
    </row>
    <row r="17" spans="1:6" ht="38.25">
      <c r="A17" s="8">
        <v>11010400</v>
      </c>
      <c r="B17" s="9" t="s">
        <v>27</v>
      </c>
      <c r="C17" s="10">
        <f t="shared" si="0"/>
        <v>2220000</v>
      </c>
      <c r="D17" s="11">
        <v>2220000</v>
      </c>
      <c r="E17" s="11">
        <v>0</v>
      </c>
      <c r="F17" s="11">
        <v>0</v>
      </c>
    </row>
    <row r="18" spans="1:6" ht="38.25">
      <c r="A18" s="8">
        <v>11010500</v>
      </c>
      <c r="B18" s="9" t="s">
        <v>28</v>
      </c>
      <c r="C18" s="10">
        <f t="shared" si="0"/>
        <v>5250000</v>
      </c>
      <c r="D18" s="11">
        <v>5250000</v>
      </c>
      <c r="E18" s="11">
        <v>0</v>
      </c>
      <c r="F18" s="11">
        <v>0</v>
      </c>
    </row>
    <row r="19" spans="1:6" ht="63.75">
      <c r="A19" s="8">
        <v>11010900</v>
      </c>
      <c r="B19" s="9" t="s">
        <v>29</v>
      </c>
      <c r="C19" s="10">
        <f t="shared" si="0"/>
        <v>150000</v>
      </c>
      <c r="D19" s="11">
        <v>150000</v>
      </c>
      <c r="E19" s="11">
        <v>0</v>
      </c>
      <c r="F19" s="11">
        <v>0</v>
      </c>
    </row>
    <row r="20" spans="1:6">
      <c r="A20" s="4">
        <v>11020000</v>
      </c>
      <c r="B20" s="5" t="s">
        <v>30</v>
      </c>
      <c r="C20" s="6">
        <f t="shared" si="0"/>
        <v>1100000</v>
      </c>
      <c r="D20" s="7">
        <v>1100000</v>
      </c>
      <c r="E20" s="7">
        <v>0</v>
      </c>
      <c r="F20" s="7">
        <v>0</v>
      </c>
    </row>
    <row r="21" spans="1:6" ht="25.5">
      <c r="A21" s="8">
        <v>11020200</v>
      </c>
      <c r="B21" s="9" t="s">
        <v>31</v>
      </c>
      <c r="C21" s="10">
        <f t="shared" si="0"/>
        <v>1100000</v>
      </c>
      <c r="D21" s="11">
        <v>1100000</v>
      </c>
      <c r="E21" s="11">
        <v>0</v>
      </c>
      <c r="F21" s="11">
        <v>0</v>
      </c>
    </row>
    <row r="22" spans="1:6">
      <c r="A22" s="4">
        <v>14000000</v>
      </c>
      <c r="B22" s="5" t="s">
        <v>32</v>
      </c>
      <c r="C22" s="6">
        <f t="shared" si="0"/>
        <v>43900000</v>
      </c>
      <c r="D22" s="7">
        <v>43900000</v>
      </c>
      <c r="E22" s="7">
        <v>0</v>
      </c>
      <c r="F22" s="7">
        <v>0</v>
      </c>
    </row>
    <row r="23" spans="1:6" ht="25.5">
      <c r="A23" s="4">
        <v>14020000</v>
      </c>
      <c r="B23" s="5" t="s">
        <v>33</v>
      </c>
      <c r="C23" s="6">
        <f t="shared" si="0"/>
        <v>5000000</v>
      </c>
      <c r="D23" s="7">
        <v>5000000</v>
      </c>
      <c r="E23" s="7">
        <v>0</v>
      </c>
      <c r="F23" s="7">
        <v>0</v>
      </c>
    </row>
    <row r="24" spans="1:6">
      <c r="A24" s="8">
        <v>14021900</v>
      </c>
      <c r="B24" s="9" t="s">
        <v>34</v>
      </c>
      <c r="C24" s="10">
        <f t="shared" si="0"/>
        <v>5000000</v>
      </c>
      <c r="D24" s="11">
        <v>5000000</v>
      </c>
      <c r="E24" s="11">
        <v>0</v>
      </c>
      <c r="F24" s="11">
        <v>0</v>
      </c>
    </row>
    <row r="25" spans="1:6" ht="38.25">
      <c r="A25" s="4">
        <v>14030000</v>
      </c>
      <c r="B25" s="5" t="s">
        <v>35</v>
      </c>
      <c r="C25" s="6">
        <f t="shared" si="0"/>
        <v>19500000</v>
      </c>
      <c r="D25" s="7">
        <v>19500000</v>
      </c>
      <c r="E25" s="7">
        <v>0</v>
      </c>
      <c r="F25" s="7">
        <v>0</v>
      </c>
    </row>
    <row r="26" spans="1:6">
      <c r="A26" s="8">
        <v>14031900</v>
      </c>
      <c r="B26" s="9" t="s">
        <v>34</v>
      </c>
      <c r="C26" s="10">
        <f t="shared" si="0"/>
        <v>19500000</v>
      </c>
      <c r="D26" s="11">
        <v>19500000</v>
      </c>
      <c r="E26" s="11">
        <v>0</v>
      </c>
      <c r="F26" s="11">
        <v>0</v>
      </c>
    </row>
    <row r="27" spans="1:6" ht="38.25">
      <c r="A27" s="8">
        <v>14040000</v>
      </c>
      <c r="B27" s="9" t="s">
        <v>36</v>
      </c>
      <c r="C27" s="10">
        <f t="shared" si="0"/>
        <v>19400000</v>
      </c>
      <c r="D27" s="11">
        <v>19400000</v>
      </c>
      <c r="E27" s="11">
        <v>0</v>
      </c>
      <c r="F27" s="11">
        <v>0</v>
      </c>
    </row>
    <row r="28" spans="1:6">
      <c r="A28" s="4">
        <v>18000000</v>
      </c>
      <c r="B28" s="5" t="s">
        <v>37</v>
      </c>
      <c r="C28" s="6">
        <f t="shared" si="0"/>
        <v>103360000</v>
      </c>
      <c r="D28" s="7">
        <v>103360000</v>
      </c>
      <c r="E28" s="7">
        <v>0</v>
      </c>
      <c r="F28" s="7">
        <v>0</v>
      </c>
    </row>
    <row r="29" spans="1:6">
      <c r="A29" s="4">
        <v>18010000</v>
      </c>
      <c r="B29" s="5" t="s">
        <v>38</v>
      </c>
      <c r="C29" s="6">
        <f t="shared" si="0"/>
        <v>55510000</v>
      </c>
      <c r="D29" s="7">
        <v>55510000</v>
      </c>
      <c r="E29" s="7">
        <v>0</v>
      </c>
      <c r="F29" s="7">
        <v>0</v>
      </c>
    </row>
    <row r="30" spans="1:6" ht="51">
      <c r="A30" s="8">
        <v>18010100</v>
      </c>
      <c r="B30" s="9" t="s">
        <v>39</v>
      </c>
      <c r="C30" s="10">
        <f t="shared" si="0"/>
        <v>55000</v>
      </c>
      <c r="D30" s="11">
        <v>55000</v>
      </c>
      <c r="E30" s="11">
        <v>0</v>
      </c>
      <c r="F30" s="11">
        <v>0</v>
      </c>
    </row>
    <row r="31" spans="1:6" ht="51">
      <c r="A31" s="8">
        <v>18010200</v>
      </c>
      <c r="B31" s="9" t="s">
        <v>40</v>
      </c>
      <c r="C31" s="10">
        <f t="shared" si="0"/>
        <v>150000</v>
      </c>
      <c r="D31" s="11">
        <v>150000</v>
      </c>
      <c r="E31" s="11">
        <v>0</v>
      </c>
      <c r="F31" s="11">
        <v>0</v>
      </c>
    </row>
    <row r="32" spans="1:6" ht="51">
      <c r="A32" s="8">
        <v>18010300</v>
      </c>
      <c r="B32" s="9" t="s">
        <v>41</v>
      </c>
      <c r="C32" s="10">
        <f t="shared" si="0"/>
        <v>25000</v>
      </c>
      <c r="D32" s="11">
        <v>25000</v>
      </c>
      <c r="E32" s="11">
        <v>0</v>
      </c>
      <c r="F32" s="11">
        <v>0</v>
      </c>
    </row>
    <row r="33" spans="1:6" ht="51">
      <c r="A33" s="8">
        <v>18010400</v>
      </c>
      <c r="B33" s="9" t="s">
        <v>42</v>
      </c>
      <c r="C33" s="10">
        <f t="shared" si="0"/>
        <v>2970000</v>
      </c>
      <c r="D33" s="11">
        <v>2970000</v>
      </c>
      <c r="E33" s="11">
        <v>0</v>
      </c>
      <c r="F33" s="11">
        <v>0</v>
      </c>
    </row>
    <row r="34" spans="1:6">
      <c r="A34" s="8">
        <v>18010500</v>
      </c>
      <c r="B34" s="9" t="s">
        <v>43</v>
      </c>
      <c r="C34" s="10">
        <f t="shared" si="0"/>
        <v>14200000</v>
      </c>
      <c r="D34" s="11">
        <v>14200000</v>
      </c>
      <c r="E34" s="11">
        <v>0</v>
      </c>
      <c r="F34" s="11">
        <v>0</v>
      </c>
    </row>
    <row r="35" spans="1:6">
      <c r="A35" s="8">
        <v>18010600</v>
      </c>
      <c r="B35" s="9" t="s">
        <v>44</v>
      </c>
      <c r="C35" s="10">
        <f t="shared" si="0"/>
        <v>35000000</v>
      </c>
      <c r="D35" s="11">
        <v>35000000</v>
      </c>
      <c r="E35" s="11">
        <v>0</v>
      </c>
      <c r="F35" s="11">
        <v>0</v>
      </c>
    </row>
    <row r="36" spans="1:6">
      <c r="A36" s="8">
        <v>18010700</v>
      </c>
      <c r="B36" s="9" t="s">
        <v>45</v>
      </c>
      <c r="C36" s="10">
        <f t="shared" si="0"/>
        <v>550000</v>
      </c>
      <c r="D36" s="11">
        <v>550000</v>
      </c>
      <c r="E36" s="11">
        <v>0</v>
      </c>
      <c r="F36" s="11">
        <v>0</v>
      </c>
    </row>
    <row r="37" spans="1:6">
      <c r="A37" s="8">
        <v>18010900</v>
      </c>
      <c r="B37" s="9" t="s">
        <v>46</v>
      </c>
      <c r="C37" s="10">
        <f t="shared" si="0"/>
        <v>2250000</v>
      </c>
      <c r="D37" s="11">
        <v>2250000</v>
      </c>
      <c r="E37" s="11">
        <v>0</v>
      </c>
      <c r="F37" s="11">
        <v>0</v>
      </c>
    </row>
    <row r="38" spans="1:6">
      <c r="A38" s="8">
        <v>18011000</v>
      </c>
      <c r="B38" s="9" t="s">
        <v>47</v>
      </c>
      <c r="C38" s="10">
        <f t="shared" si="0"/>
        <v>60000</v>
      </c>
      <c r="D38" s="11">
        <v>60000</v>
      </c>
      <c r="E38" s="11">
        <v>0</v>
      </c>
      <c r="F38" s="11">
        <v>0</v>
      </c>
    </row>
    <row r="39" spans="1:6">
      <c r="A39" s="8">
        <v>18011100</v>
      </c>
      <c r="B39" s="9" t="s">
        <v>48</v>
      </c>
      <c r="C39" s="10">
        <f t="shared" si="0"/>
        <v>250000</v>
      </c>
      <c r="D39" s="11">
        <v>250000</v>
      </c>
      <c r="E39" s="11">
        <v>0</v>
      </c>
      <c r="F39" s="11">
        <v>0</v>
      </c>
    </row>
    <row r="40" spans="1:6">
      <c r="A40" s="4">
        <v>18030000</v>
      </c>
      <c r="B40" s="5" t="s">
        <v>49</v>
      </c>
      <c r="C40" s="6">
        <f t="shared" si="0"/>
        <v>350000</v>
      </c>
      <c r="D40" s="7">
        <v>350000</v>
      </c>
      <c r="E40" s="7">
        <v>0</v>
      </c>
      <c r="F40" s="7">
        <v>0</v>
      </c>
    </row>
    <row r="41" spans="1:6" ht="25.5">
      <c r="A41" s="8">
        <v>18030100</v>
      </c>
      <c r="B41" s="9" t="s">
        <v>50</v>
      </c>
      <c r="C41" s="10">
        <f t="shared" si="0"/>
        <v>315000</v>
      </c>
      <c r="D41" s="11">
        <v>315000</v>
      </c>
      <c r="E41" s="11">
        <v>0</v>
      </c>
      <c r="F41" s="11">
        <v>0</v>
      </c>
    </row>
    <row r="42" spans="1:6" ht="25.5">
      <c r="A42" s="8">
        <v>18030200</v>
      </c>
      <c r="B42" s="9" t="s">
        <v>51</v>
      </c>
      <c r="C42" s="10">
        <f t="shared" si="0"/>
        <v>35000</v>
      </c>
      <c r="D42" s="11">
        <v>35000</v>
      </c>
      <c r="E42" s="11">
        <v>0</v>
      </c>
      <c r="F42" s="11">
        <v>0</v>
      </c>
    </row>
    <row r="43" spans="1:6">
      <c r="A43" s="4">
        <v>18050000</v>
      </c>
      <c r="B43" s="5" t="s">
        <v>52</v>
      </c>
      <c r="C43" s="6">
        <f t="shared" si="0"/>
        <v>47500000</v>
      </c>
      <c r="D43" s="7">
        <v>47500000</v>
      </c>
      <c r="E43" s="7">
        <v>0</v>
      </c>
      <c r="F43" s="7">
        <v>0</v>
      </c>
    </row>
    <row r="44" spans="1:6">
      <c r="A44" s="8">
        <v>18050300</v>
      </c>
      <c r="B44" s="9" t="s">
        <v>53</v>
      </c>
      <c r="C44" s="10">
        <f t="shared" si="0"/>
        <v>7600000</v>
      </c>
      <c r="D44" s="11">
        <v>7600000</v>
      </c>
      <c r="E44" s="11">
        <v>0</v>
      </c>
      <c r="F44" s="11">
        <v>0</v>
      </c>
    </row>
    <row r="45" spans="1:6">
      <c r="A45" s="8">
        <v>18050400</v>
      </c>
      <c r="B45" s="9" t="s">
        <v>54</v>
      </c>
      <c r="C45" s="10">
        <f t="shared" si="0"/>
        <v>39900000</v>
      </c>
      <c r="D45" s="11">
        <v>39900000</v>
      </c>
      <c r="E45" s="11">
        <v>0</v>
      </c>
      <c r="F45" s="11">
        <v>0</v>
      </c>
    </row>
    <row r="46" spans="1:6">
      <c r="A46" s="4">
        <v>19000000</v>
      </c>
      <c r="B46" s="5" t="s">
        <v>55</v>
      </c>
      <c r="C46" s="6">
        <f t="shared" si="0"/>
        <v>40000</v>
      </c>
      <c r="D46" s="7">
        <v>0</v>
      </c>
      <c r="E46" s="7">
        <v>40000</v>
      </c>
      <c r="F46" s="7">
        <v>0</v>
      </c>
    </row>
    <row r="47" spans="1:6">
      <c r="A47" s="4">
        <v>19010000</v>
      </c>
      <c r="B47" s="5" t="s">
        <v>56</v>
      </c>
      <c r="C47" s="6">
        <f t="shared" si="0"/>
        <v>40000</v>
      </c>
      <c r="D47" s="7">
        <v>0</v>
      </c>
      <c r="E47" s="7">
        <v>40000</v>
      </c>
      <c r="F47" s="7">
        <v>0</v>
      </c>
    </row>
    <row r="48" spans="1:6" ht="38.25">
      <c r="A48" s="8">
        <v>19010100</v>
      </c>
      <c r="B48" s="9" t="s">
        <v>57</v>
      </c>
      <c r="C48" s="10">
        <f t="shared" si="0"/>
        <v>38000</v>
      </c>
      <c r="D48" s="11">
        <v>0</v>
      </c>
      <c r="E48" s="11">
        <v>38000</v>
      </c>
      <c r="F48" s="11">
        <v>0</v>
      </c>
    </row>
    <row r="49" spans="1:6" ht="51">
      <c r="A49" s="8">
        <v>19010300</v>
      </c>
      <c r="B49" s="9" t="s">
        <v>58</v>
      </c>
      <c r="C49" s="10">
        <f t="shared" si="0"/>
        <v>2000</v>
      </c>
      <c r="D49" s="11">
        <v>0</v>
      </c>
      <c r="E49" s="11">
        <v>2000</v>
      </c>
      <c r="F49" s="11">
        <v>0</v>
      </c>
    </row>
    <row r="50" spans="1:6">
      <c r="A50" s="4">
        <v>20000000</v>
      </c>
      <c r="B50" s="5" t="s">
        <v>59</v>
      </c>
      <c r="C50" s="6">
        <f t="shared" si="0"/>
        <v>27086900</v>
      </c>
      <c r="D50" s="7">
        <v>11535000</v>
      </c>
      <c r="E50" s="7">
        <v>15551900</v>
      </c>
      <c r="F50" s="7">
        <v>1000000</v>
      </c>
    </row>
    <row r="51" spans="1:6" ht="25.5">
      <c r="A51" s="4">
        <v>21000000</v>
      </c>
      <c r="B51" s="5" t="s">
        <v>60</v>
      </c>
      <c r="C51" s="6">
        <f t="shared" si="0"/>
        <v>805000</v>
      </c>
      <c r="D51" s="7">
        <v>805000</v>
      </c>
      <c r="E51" s="7">
        <v>0</v>
      </c>
      <c r="F51" s="7">
        <v>0</v>
      </c>
    </row>
    <row r="52" spans="1:6" ht="76.5">
      <c r="A52" s="4">
        <v>21010000</v>
      </c>
      <c r="B52" s="5" t="s">
        <v>61</v>
      </c>
      <c r="C52" s="6">
        <f t="shared" si="0"/>
        <v>460000</v>
      </c>
      <c r="D52" s="7">
        <v>460000</v>
      </c>
      <c r="E52" s="7">
        <v>0</v>
      </c>
      <c r="F52" s="7">
        <v>0</v>
      </c>
    </row>
    <row r="53" spans="1:6" ht="51">
      <c r="A53" s="8">
        <v>21010300</v>
      </c>
      <c r="B53" s="9" t="s">
        <v>62</v>
      </c>
      <c r="C53" s="10">
        <f t="shared" si="0"/>
        <v>460000</v>
      </c>
      <c r="D53" s="11">
        <v>460000</v>
      </c>
      <c r="E53" s="11">
        <v>0</v>
      </c>
      <c r="F53" s="11">
        <v>0</v>
      </c>
    </row>
    <row r="54" spans="1:6">
      <c r="A54" s="4">
        <v>21080000</v>
      </c>
      <c r="B54" s="5" t="s">
        <v>63</v>
      </c>
      <c r="C54" s="6">
        <f t="shared" si="0"/>
        <v>345000</v>
      </c>
      <c r="D54" s="7">
        <v>345000</v>
      </c>
      <c r="E54" s="7">
        <v>0</v>
      </c>
      <c r="F54" s="7">
        <v>0</v>
      </c>
    </row>
    <row r="55" spans="1:6" ht="63.75">
      <c r="A55" s="8">
        <v>21080900</v>
      </c>
      <c r="B55" s="9" t="s">
        <v>64</v>
      </c>
      <c r="C55" s="10">
        <f t="shared" si="0"/>
        <v>5000</v>
      </c>
      <c r="D55" s="11">
        <v>5000</v>
      </c>
      <c r="E55" s="11">
        <v>0</v>
      </c>
      <c r="F55" s="11">
        <v>0</v>
      </c>
    </row>
    <row r="56" spans="1:6">
      <c r="A56" s="8">
        <v>21081100</v>
      </c>
      <c r="B56" s="9" t="s">
        <v>65</v>
      </c>
      <c r="C56" s="10">
        <f t="shared" si="0"/>
        <v>300000</v>
      </c>
      <c r="D56" s="11">
        <v>300000</v>
      </c>
      <c r="E56" s="11">
        <v>0</v>
      </c>
      <c r="F56" s="11">
        <v>0</v>
      </c>
    </row>
    <row r="57" spans="1:6" ht="51">
      <c r="A57" s="8">
        <v>21081500</v>
      </c>
      <c r="B57" s="9" t="s">
        <v>66</v>
      </c>
      <c r="C57" s="10">
        <f t="shared" si="0"/>
        <v>40000</v>
      </c>
      <c r="D57" s="11">
        <v>40000</v>
      </c>
      <c r="E57" s="11">
        <v>0</v>
      </c>
      <c r="F57" s="11">
        <v>0</v>
      </c>
    </row>
    <row r="58" spans="1:6" ht="25.5">
      <c r="A58" s="4">
        <v>22000000</v>
      </c>
      <c r="B58" s="5" t="s">
        <v>67</v>
      </c>
      <c r="C58" s="6">
        <f t="shared" si="0"/>
        <v>10730000</v>
      </c>
      <c r="D58" s="7">
        <v>10730000</v>
      </c>
      <c r="E58" s="7">
        <v>0</v>
      </c>
      <c r="F58" s="7">
        <v>0</v>
      </c>
    </row>
    <row r="59" spans="1:6">
      <c r="A59" s="4">
        <v>22010000</v>
      </c>
      <c r="B59" s="5" t="s">
        <v>68</v>
      </c>
      <c r="C59" s="6">
        <f t="shared" si="0"/>
        <v>6130000</v>
      </c>
      <c r="D59" s="7">
        <v>6130000</v>
      </c>
      <c r="E59" s="7">
        <v>0</v>
      </c>
      <c r="F59" s="7">
        <v>0</v>
      </c>
    </row>
    <row r="60" spans="1:6" ht="38.25">
      <c r="A60" s="8">
        <v>22010300</v>
      </c>
      <c r="B60" s="9" t="s">
        <v>69</v>
      </c>
      <c r="C60" s="10">
        <f t="shared" si="0"/>
        <v>140000</v>
      </c>
      <c r="D60" s="11">
        <v>140000</v>
      </c>
      <c r="E60" s="11">
        <v>0</v>
      </c>
      <c r="F60" s="11">
        <v>0</v>
      </c>
    </row>
    <row r="61" spans="1:6" ht="25.5">
      <c r="A61" s="8">
        <v>22012500</v>
      </c>
      <c r="B61" s="9" t="s">
        <v>70</v>
      </c>
      <c r="C61" s="10">
        <f t="shared" si="0"/>
        <v>5800000</v>
      </c>
      <c r="D61" s="11">
        <v>5800000</v>
      </c>
      <c r="E61" s="11">
        <v>0</v>
      </c>
      <c r="F61" s="11">
        <v>0</v>
      </c>
    </row>
    <row r="62" spans="1:6" ht="25.5">
      <c r="A62" s="8">
        <v>22012600</v>
      </c>
      <c r="B62" s="9" t="s">
        <v>71</v>
      </c>
      <c r="C62" s="10">
        <f t="shared" si="0"/>
        <v>170000</v>
      </c>
      <c r="D62" s="11">
        <v>170000</v>
      </c>
      <c r="E62" s="11">
        <v>0</v>
      </c>
      <c r="F62" s="11">
        <v>0</v>
      </c>
    </row>
    <row r="63" spans="1:6" ht="76.5">
      <c r="A63" s="8">
        <v>22012900</v>
      </c>
      <c r="B63" s="9" t="s">
        <v>72</v>
      </c>
      <c r="C63" s="10">
        <f t="shared" si="0"/>
        <v>20000</v>
      </c>
      <c r="D63" s="11">
        <v>20000</v>
      </c>
      <c r="E63" s="11">
        <v>0</v>
      </c>
      <c r="F63" s="11">
        <v>0</v>
      </c>
    </row>
    <row r="64" spans="1:6" ht="38.25">
      <c r="A64" s="4">
        <v>22080000</v>
      </c>
      <c r="B64" s="5" t="s">
        <v>73</v>
      </c>
      <c r="C64" s="6">
        <f t="shared" si="0"/>
        <v>4200000</v>
      </c>
      <c r="D64" s="7">
        <v>4200000</v>
      </c>
      <c r="E64" s="7">
        <v>0</v>
      </c>
      <c r="F64" s="7">
        <v>0</v>
      </c>
    </row>
    <row r="65" spans="1:6" ht="51">
      <c r="A65" s="8">
        <v>22080400</v>
      </c>
      <c r="B65" s="9" t="s">
        <v>74</v>
      </c>
      <c r="C65" s="10">
        <f t="shared" si="0"/>
        <v>4200000</v>
      </c>
      <c r="D65" s="11">
        <v>4200000</v>
      </c>
      <c r="E65" s="11">
        <v>0</v>
      </c>
      <c r="F65" s="11">
        <v>0</v>
      </c>
    </row>
    <row r="66" spans="1:6">
      <c r="A66" s="4">
        <v>22090000</v>
      </c>
      <c r="B66" s="5" t="s">
        <v>75</v>
      </c>
      <c r="C66" s="6">
        <f t="shared" si="0"/>
        <v>400000</v>
      </c>
      <c r="D66" s="7">
        <v>400000</v>
      </c>
      <c r="E66" s="7">
        <v>0</v>
      </c>
      <c r="F66" s="7">
        <v>0</v>
      </c>
    </row>
    <row r="67" spans="1:6" ht="51">
      <c r="A67" s="8">
        <v>22090100</v>
      </c>
      <c r="B67" s="9" t="s">
        <v>76</v>
      </c>
      <c r="C67" s="10">
        <f t="shared" si="0"/>
        <v>310000</v>
      </c>
      <c r="D67" s="11">
        <v>310000</v>
      </c>
      <c r="E67" s="11">
        <v>0</v>
      </c>
      <c r="F67" s="11">
        <v>0</v>
      </c>
    </row>
    <row r="68" spans="1:6" ht="38.25">
      <c r="A68" s="8">
        <v>22090400</v>
      </c>
      <c r="B68" s="9" t="s">
        <v>77</v>
      </c>
      <c r="C68" s="10">
        <f t="shared" si="0"/>
        <v>90000</v>
      </c>
      <c r="D68" s="11">
        <v>90000</v>
      </c>
      <c r="E68" s="11">
        <v>0</v>
      </c>
      <c r="F68" s="11">
        <v>0</v>
      </c>
    </row>
    <row r="69" spans="1:6">
      <c r="A69" s="4">
        <v>24000000</v>
      </c>
      <c r="B69" s="5" t="s">
        <v>78</v>
      </c>
      <c r="C69" s="6">
        <f t="shared" si="0"/>
        <v>1000000</v>
      </c>
      <c r="D69" s="7">
        <v>0</v>
      </c>
      <c r="E69" s="7">
        <v>1000000</v>
      </c>
      <c r="F69" s="7">
        <v>1000000</v>
      </c>
    </row>
    <row r="70" spans="1:6" ht="25.5">
      <c r="A70" s="8">
        <v>24170000</v>
      </c>
      <c r="B70" s="9" t="s">
        <v>79</v>
      </c>
      <c r="C70" s="10">
        <f t="shared" si="0"/>
        <v>1000000</v>
      </c>
      <c r="D70" s="11">
        <v>0</v>
      </c>
      <c r="E70" s="11">
        <v>1000000</v>
      </c>
      <c r="F70" s="11">
        <v>1000000</v>
      </c>
    </row>
    <row r="71" spans="1:6">
      <c r="A71" s="4">
        <v>25000000</v>
      </c>
      <c r="B71" s="5" t="s">
        <v>80</v>
      </c>
      <c r="C71" s="6">
        <f t="shared" si="0"/>
        <v>14551900</v>
      </c>
      <c r="D71" s="7">
        <v>0</v>
      </c>
      <c r="E71" s="7">
        <v>14551900</v>
      </c>
      <c r="F71" s="7">
        <v>0</v>
      </c>
    </row>
    <row r="72" spans="1:6" ht="38.25">
      <c r="A72" s="4">
        <v>25010000</v>
      </c>
      <c r="B72" s="5" t="s">
        <v>81</v>
      </c>
      <c r="C72" s="6">
        <f t="shared" si="0"/>
        <v>14551900</v>
      </c>
      <c r="D72" s="7">
        <v>0</v>
      </c>
      <c r="E72" s="7">
        <v>14551900</v>
      </c>
      <c r="F72" s="7">
        <v>0</v>
      </c>
    </row>
    <row r="73" spans="1:6" ht="25.5">
      <c r="A73" s="8">
        <v>25010100</v>
      </c>
      <c r="B73" s="9" t="s">
        <v>82</v>
      </c>
      <c r="C73" s="10">
        <f t="shared" si="0"/>
        <v>14197200</v>
      </c>
      <c r="D73" s="11">
        <v>0</v>
      </c>
      <c r="E73" s="11">
        <v>14197200</v>
      </c>
      <c r="F73" s="11">
        <v>0</v>
      </c>
    </row>
    <row r="74" spans="1:6">
      <c r="A74" s="8">
        <v>25010300</v>
      </c>
      <c r="B74" s="9" t="s">
        <v>83</v>
      </c>
      <c r="C74" s="10">
        <f t="shared" si="0"/>
        <v>354700</v>
      </c>
      <c r="D74" s="11">
        <v>0</v>
      </c>
      <c r="E74" s="11">
        <v>354700</v>
      </c>
      <c r="F74" s="11">
        <v>0</v>
      </c>
    </row>
    <row r="75" spans="1:6">
      <c r="A75" s="4">
        <v>30000000</v>
      </c>
      <c r="B75" s="5" t="s">
        <v>84</v>
      </c>
      <c r="C75" s="6">
        <f t="shared" si="0"/>
        <v>208000</v>
      </c>
      <c r="D75" s="7">
        <v>8000</v>
      </c>
      <c r="E75" s="7">
        <v>200000</v>
      </c>
      <c r="F75" s="7">
        <v>200000</v>
      </c>
    </row>
    <row r="76" spans="1:6">
      <c r="A76" s="4">
        <v>31000000</v>
      </c>
      <c r="B76" s="5" t="s">
        <v>85</v>
      </c>
      <c r="C76" s="6">
        <f t="shared" ref="C76:C95" si="1">D76+E76</f>
        <v>8000</v>
      </c>
      <c r="D76" s="7">
        <v>8000</v>
      </c>
      <c r="E76" s="7">
        <v>0</v>
      </c>
      <c r="F76" s="7">
        <v>0</v>
      </c>
    </row>
    <row r="77" spans="1:6" ht="76.5">
      <c r="A77" s="4">
        <v>31010000</v>
      </c>
      <c r="B77" s="5" t="s">
        <v>86</v>
      </c>
      <c r="C77" s="6">
        <f t="shared" si="1"/>
        <v>8000</v>
      </c>
      <c r="D77" s="7">
        <v>8000</v>
      </c>
      <c r="E77" s="7">
        <v>0</v>
      </c>
      <c r="F77" s="7">
        <v>0</v>
      </c>
    </row>
    <row r="78" spans="1:6" ht="76.5">
      <c r="A78" s="8">
        <v>31010200</v>
      </c>
      <c r="B78" s="9" t="s">
        <v>87</v>
      </c>
      <c r="C78" s="10">
        <f t="shared" si="1"/>
        <v>8000</v>
      </c>
      <c r="D78" s="11">
        <v>8000</v>
      </c>
      <c r="E78" s="11">
        <v>0</v>
      </c>
      <c r="F78" s="11">
        <v>0</v>
      </c>
    </row>
    <row r="79" spans="1:6" ht="38.25">
      <c r="A79" s="8">
        <v>31030000</v>
      </c>
      <c r="B79" s="9" t="s">
        <v>88</v>
      </c>
      <c r="C79" s="10">
        <f t="shared" si="1"/>
        <v>0</v>
      </c>
      <c r="D79" s="11">
        <v>0</v>
      </c>
      <c r="E79" s="11">
        <v>0</v>
      </c>
      <c r="F79" s="11">
        <v>0</v>
      </c>
    </row>
    <row r="80" spans="1:6" ht="25.5">
      <c r="A80" s="4">
        <v>33000000</v>
      </c>
      <c r="B80" s="5" t="s">
        <v>89</v>
      </c>
      <c r="C80" s="6">
        <f t="shared" si="1"/>
        <v>200000</v>
      </c>
      <c r="D80" s="7">
        <v>0</v>
      </c>
      <c r="E80" s="7">
        <v>200000</v>
      </c>
      <c r="F80" s="7">
        <v>200000</v>
      </c>
    </row>
    <row r="81" spans="1:6">
      <c r="A81" s="4">
        <v>33010000</v>
      </c>
      <c r="B81" s="5" t="s">
        <v>90</v>
      </c>
      <c r="C81" s="6">
        <f t="shared" si="1"/>
        <v>200000</v>
      </c>
      <c r="D81" s="7">
        <v>0</v>
      </c>
      <c r="E81" s="7">
        <v>200000</v>
      </c>
      <c r="F81" s="7">
        <v>200000</v>
      </c>
    </row>
    <row r="82" spans="1:6" ht="76.5">
      <c r="A82" s="8">
        <v>33010100</v>
      </c>
      <c r="B82" s="9" t="s">
        <v>91</v>
      </c>
      <c r="C82" s="10">
        <f t="shared" si="1"/>
        <v>200000</v>
      </c>
      <c r="D82" s="11">
        <v>0</v>
      </c>
      <c r="E82" s="11">
        <v>200000</v>
      </c>
      <c r="F82" s="11">
        <v>200000</v>
      </c>
    </row>
    <row r="83" spans="1:6">
      <c r="A83" s="4">
        <v>50000000</v>
      </c>
      <c r="B83" s="5" t="s">
        <v>92</v>
      </c>
      <c r="C83" s="6">
        <f t="shared" si="1"/>
        <v>1800000</v>
      </c>
      <c r="D83" s="7">
        <v>0</v>
      </c>
      <c r="E83" s="7">
        <v>1800000</v>
      </c>
      <c r="F83" s="7">
        <v>0</v>
      </c>
    </row>
    <row r="84" spans="1:6" ht="51">
      <c r="A84" s="8">
        <v>50110000</v>
      </c>
      <c r="B84" s="9" t="s">
        <v>93</v>
      </c>
      <c r="C84" s="10">
        <f t="shared" si="1"/>
        <v>1800000</v>
      </c>
      <c r="D84" s="11">
        <v>0</v>
      </c>
      <c r="E84" s="11">
        <v>1800000</v>
      </c>
      <c r="F84" s="11">
        <v>0</v>
      </c>
    </row>
    <row r="85" spans="1:6">
      <c r="A85" s="13" t="s">
        <v>94</v>
      </c>
      <c r="B85" s="14"/>
      <c r="C85" s="6">
        <f t="shared" si="1"/>
        <v>368194900</v>
      </c>
      <c r="D85" s="6">
        <v>350603000</v>
      </c>
      <c r="E85" s="6">
        <v>17591900</v>
      </c>
      <c r="F85" s="6">
        <v>1200000</v>
      </c>
    </row>
    <row r="86" spans="1:6">
      <c r="A86" s="4">
        <v>40000000</v>
      </c>
      <c r="B86" s="5" t="s">
        <v>95</v>
      </c>
      <c r="C86" s="6">
        <f t="shared" si="1"/>
        <v>279605500</v>
      </c>
      <c r="D86" s="7">
        <v>279605500</v>
      </c>
      <c r="E86" s="7">
        <v>0</v>
      </c>
      <c r="F86" s="7">
        <v>0</v>
      </c>
    </row>
    <row r="87" spans="1:6">
      <c r="A87" s="4">
        <v>41000000</v>
      </c>
      <c r="B87" s="5" t="s">
        <v>96</v>
      </c>
      <c r="C87" s="6">
        <f t="shared" si="1"/>
        <v>279605500</v>
      </c>
      <c r="D87" s="7">
        <v>279605500</v>
      </c>
      <c r="E87" s="7">
        <v>0</v>
      </c>
      <c r="F87" s="7">
        <v>0</v>
      </c>
    </row>
    <row r="88" spans="1:6">
      <c r="A88" s="4">
        <v>41030000</v>
      </c>
      <c r="B88" s="5" t="s">
        <v>97</v>
      </c>
      <c r="C88" s="6">
        <f t="shared" si="1"/>
        <v>279605500</v>
      </c>
      <c r="D88" s="7">
        <v>279605500</v>
      </c>
      <c r="E88" s="7">
        <v>0</v>
      </c>
      <c r="F88" s="7">
        <v>0</v>
      </c>
    </row>
    <row r="89" spans="1:6" ht="122.25" customHeight="1">
      <c r="A89" s="8">
        <v>41050100</v>
      </c>
      <c r="B89" s="259" t="s">
        <v>522</v>
      </c>
      <c r="C89" s="10">
        <f t="shared" si="1"/>
        <v>94739000</v>
      </c>
      <c r="D89" s="11">
        <v>94739000</v>
      </c>
      <c r="E89" s="11">
        <v>0</v>
      </c>
      <c r="F89" s="11">
        <v>0</v>
      </c>
    </row>
    <row r="90" spans="1:6" ht="72.75" customHeight="1">
      <c r="A90" s="8">
        <v>41050200</v>
      </c>
      <c r="B90" s="9" t="s">
        <v>523</v>
      </c>
      <c r="C90" s="10">
        <f t="shared" si="1"/>
        <v>32000</v>
      </c>
      <c r="D90" s="11">
        <v>32000</v>
      </c>
      <c r="E90" s="11">
        <v>0</v>
      </c>
      <c r="F90" s="11">
        <v>0</v>
      </c>
    </row>
    <row r="91" spans="1:6" ht="194.25" customHeight="1">
      <c r="A91" s="8">
        <v>41050300</v>
      </c>
      <c r="B91" s="9" t="s">
        <v>524</v>
      </c>
      <c r="C91" s="10">
        <f t="shared" si="1"/>
        <v>63578000</v>
      </c>
      <c r="D91" s="11">
        <v>63578000</v>
      </c>
      <c r="E91" s="11">
        <v>0</v>
      </c>
      <c r="F91" s="11">
        <v>0</v>
      </c>
    </row>
    <row r="92" spans="1:6" ht="154.5" customHeight="1">
      <c r="A92" s="8">
        <v>41050700</v>
      </c>
      <c r="B92" s="259" t="s">
        <v>525</v>
      </c>
      <c r="C92" s="10">
        <f t="shared" si="1"/>
        <v>828000</v>
      </c>
      <c r="D92" s="11">
        <v>828000</v>
      </c>
      <c r="E92" s="11">
        <v>0</v>
      </c>
      <c r="F92" s="11">
        <v>0</v>
      </c>
    </row>
    <row r="93" spans="1:6" ht="38.25">
      <c r="A93" s="8">
        <v>41051000</v>
      </c>
      <c r="B93" s="260" t="s">
        <v>526</v>
      </c>
      <c r="C93" s="10">
        <f t="shared" si="1"/>
        <v>72788300</v>
      </c>
      <c r="D93" s="11">
        <v>72788300</v>
      </c>
      <c r="E93" s="11">
        <v>0</v>
      </c>
      <c r="F93" s="11">
        <v>0</v>
      </c>
    </row>
    <row r="94" spans="1:6" ht="38.25">
      <c r="A94" s="8">
        <v>41051500</v>
      </c>
      <c r="B94" s="259" t="s">
        <v>527</v>
      </c>
      <c r="C94" s="10">
        <f t="shared" si="1"/>
        <v>47640200</v>
      </c>
      <c r="D94" s="11">
        <v>47640200</v>
      </c>
      <c r="E94" s="11">
        <v>0</v>
      </c>
      <c r="F94" s="11">
        <v>0</v>
      </c>
    </row>
    <row r="95" spans="1:6">
      <c r="A95" s="13" t="s">
        <v>98</v>
      </c>
      <c r="B95" s="14"/>
      <c r="C95" s="6">
        <f t="shared" si="1"/>
        <v>647800400</v>
      </c>
      <c r="D95" s="6">
        <v>630208500</v>
      </c>
      <c r="E95" s="6">
        <v>17591900</v>
      </c>
      <c r="F95" s="6">
        <v>1200000</v>
      </c>
    </row>
    <row r="98" spans="2:5">
      <c r="B98" s="12" t="s">
        <v>17</v>
      </c>
      <c r="E98" s="12" t="s">
        <v>18</v>
      </c>
    </row>
  </sheetData>
  <mergeCells count="12">
    <mergeCell ref="E9:E10"/>
    <mergeCell ref="F9:F10"/>
    <mergeCell ref="D1:F1"/>
    <mergeCell ref="D2:F2"/>
    <mergeCell ref="D3:F3"/>
    <mergeCell ref="D4:F4"/>
    <mergeCell ref="A6:F6"/>
    <mergeCell ref="A8:A10"/>
    <mergeCell ref="B8:B10"/>
    <mergeCell ref="C8:C10"/>
    <mergeCell ref="D8:D10"/>
    <mergeCell ref="E8:F8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workbookViewId="0">
      <selection activeCell="B20" sqref="B20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>
      <c r="A1" t="s">
        <v>0</v>
      </c>
      <c r="D1" s="266" t="s">
        <v>1</v>
      </c>
      <c r="E1" s="266"/>
      <c r="F1" s="266"/>
    </row>
    <row r="2" spans="1:6">
      <c r="D2" s="266" t="s">
        <v>2</v>
      </c>
      <c r="E2" s="266"/>
      <c r="F2" s="266"/>
    </row>
    <row r="3" spans="1:6">
      <c r="D3" s="266" t="s">
        <v>99</v>
      </c>
      <c r="E3" s="266"/>
      <c r="F3" s="266"/>
    </row>
    <row r="4" spans="1:6">
      <c r="D4" s="266" t="s">
        <v>16</v>
      </c>
      <c r="E4" s="266"/>
      <c r="F4" s="266"/>
    </row>
    <row r="6" spans="1:6">
      <c r="A6" s="263" t="s">
        <v>15</v>
      </c>
      <c r="B6" s="264"/>
      <c r="C6" s="264"/>
      <c r="D6" s="264"/>
      <c r="E6" s="264"/>
      <c r="F6" s="264"/>
    </row>
    <row r="7" spans="1:6">
      <c r="F7" s="1" t="s">
        <v>3</v>
      </c>
    </row>
    <row r="8" spans="1:6">
      <c r="A8" s="261" t="s">
        <v>4</v>
      </c>
      <c r="B8" s="261" t="s">
        <v>5</v>
      </c>
      <c r="C8" s="265" t="s">
        <v>6</v>
      </c>
      <c r="D8" s="261" t="s">
        <v>7</v>
      </c>
      <c r="E8" s="261" t="s">
        <v>8</v>
      </c>
      <c r="F8" s="261"/>
    </row>
    <row r="9" spans="1:6">
      <c r="A9" s="261"/>
      <c r="B9" s="261"/>
      <c r="C9" s="261"/>
      <c r="D9" s="261"/>
      <c r="E9" s="261" t="s">
        <v>6</v>
      </c>
      <c r="F9" s="261" t="s">
        <v>9</v>
      </c>
    </row>
    <row r="10" spans="1:6">
      <c r="A10" s="261"/>
      <c r="B10" s="261"/>
      <c r="C10" s="261"/>
      <c r="D10" s="261"/>
      <c r="E10" s="261"/>
      <c r="F10" s="261"/>
    </row>
    <row r="11" spans="1:6">
      <c r="A11" s="2">
        <v>1</v>
      </c>
      <c r="B11" s="2">
        <v>2</v>
      </c>
      <c r="C11" s="3">
        <v>3</v>
      </c>
      <c r="D11" s="2">
        <v>4</v>
      </c>
      <c r="E11" s="2">
        <v>5</v>
      </c>
      <c r="F11" s="2">
        <v>6</v>
      </c>
    </row>
    <row r="12" spans="1:6">
      <c r="A12" s="4">
        <v>200000</v>
      </c>
      <c r="B12" s="5" t="s">
        <v>10</v>
      </c>
      <c r="C12" s="6">
        <f t="shared" ref="C12:C17" si="0">D12+E12</f>
        <v>0</v>
      </c>
      <c r="D12" s="7">
        <v>-115399200</v>
      </c>
      <c r="E12" s="7">
        <v>115399200</v>
      </c>
      <c r="F12" s="7">
        <v>115399200</v>
      </c>
    </row>
    <row r="13" spans="1:6" ht="25.5">
      <c r="A13" s="4">
        <v>208000</v>
      </c>
      <c r="B13" s="5" t="s">
        <v>11</v>
      </c>
      <c r="C13" s="6">
        <f t="shared" si="0"/>
        <v>0</v>
      </c>
      <c r="D13" s="7">
        <v>-115399200</v>
      </c>
      <c r="E13" s="7">
        <v>115399200</v>
      </c>
      <c r="F13" s="7">
        <v>115399200</v>
      </c>
    </row>
    <row r="14" spans="1:6" ht="38.25">
      <c r="A14" s="8">
        <v>208400</v>
      </c>
      <c r="B14" s="9" t="s">
        <v>12</v>
      </c>
      <c r="C14" s="10">
        <f t="shared" si="0"/>
        <v>0</v>
      </c>
      <c r="D14" s="11">
        <v>-115399200</v>
      </c>
      <c r="E14" s="11">
        <v>115399200</v>
      </c>
      <c r="F14" s="11">
        <v>115399200</v>
      </c>
    </row>
    <row r="15" spans="1:6">
      <c r="A15" s="4">
        <v>600000</v>
      </c>
      <c r="B15" s="5" t="s">
        <v>13</v>
      </c>
      <c r="C15" s="6">
        <f t="shared" si="0"/>
        <v>0</v>
      </c>
      <c r="D15" s="7">
        <v>-115399200</v>
      </c>
      <c r="E15" s="7">
        <v>115399200</v>
      </c>
      <c r="F15" s="7">
        <v>115399200</v>
      </c>
    </row>
    <row r="16" spans="1:6">
      <c r="A16" s="4">
        <v>602000</v>
      </c>
      <c r="B16" s="5" t="s">
        <v>14</v>
      </c>
      <c r="C16" s="6">
        <f t="shared" si="0"/>
        <v>0</v>
      </c>
      <c r="D16" s="7">
        <v>-115399200</v>
      </c>
      <c r="E16" s="7">
        <v>115399200</v>
      </c>
      <c r="F16" s="7">
        <v>115399200</v>
      </c>
    </row>
    <row r="17" spans="1:6" ht="38.25">
      <c r="A17" s="8">
        <v>602400</v>
      </c>
      <c r="B17" s="9" t="s">
        <v>12</v>
      </c>
      <c r="C17" s="10">
        <f t="shared" si="0"/>
        <v>0</v>
      </c>
      <c r="D17" s="11">
        <v>-115399200</v>
      </c>
      <c r="E17" s="11">
        <v>115399200</v>
      </c>
      <c r="F17" s="11">
        <v>115399200</v>
      </c>
    </row>
    <row r="20" spans="1:6">
      <c r="B20" s="12" t="s">
        <v>17</v>
      </c>
      <c r="E20" s="12" t="s">
        <v>18</v>
      </c>
    </row>
  </sheetData>
  <mergeCells count="12">
    <mergeCell ref="E9:E10"/>
    <mergeCell ref="F9:F10"/>
    <mergeCell ref="D1:F1"/>
    <mergeCell ref="D2:F2"/>
    <mergeCell ref="D3:F3"/>
    <mergeCell ref="D4:F4"/>
    <mergeCell ref="A6:F6"/>
    <mergeCell ref="A8:A10"/>
    <mergeCell ref="B8:B10"/>
    <mergeCell ref="C8:C10"/>
    <mergeCell ref="D8:D10"/>
    <mergeCell ref="E8:F8"/>
  </mergeCells>
  <pageMargins left="0.59055118110236204" right="0.59055118110236204" top="0.39370078740157499" bottom="0.39370078740157499" header="0" footer="0"/>
  <pageSetup paperSize="9" scale="9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6"/>
  <sheetViews>
    <sheetView topLeftCell="A98" workbookViewId="0">
      <selection activeCell="A143" sqref="A143:F146"/>
    </sheetView>
  </sheetViews>
  <sheetFormatPr defaultRowHeight="12.75"/>
  <cols>
    <col min="1" max="3" width="12" customWidth="1"/>
    <col min="4" max="4" width="40.7109375" customWidth="1"/>
    <col min="5" max="5" width="12.85546875" customWidth="1"/>
    <col min="6" max="6" width="13.140625" customWidth="1"/>
    <col min="7" max="7" width="12.5703125" customWidth="1"/>
    <col min="8" max="9" width="11.5703125" customWidth="1"/>
    <col min="10" max="10" width="13.28515625" customWidth="1"/>
    <col min="11" max="13" width="11.5703125" customWidth="1"/>
    <col min="14" max="14" width="12.85546875" customWidth="1"/>
    <col min="15" max="15" width="13" customWidth="1"/>
    <col min="16" max="16" width="12.5703125" customWidth="1"/>
    <col min="257" max="259" width="12" customWidth="1"/>
    <col min="260" max="260" width="40.7109375" customWidth="1"/>
    <col min="261" max="261" width="12.85546875" customWidth="1"/>
    <col min="262" max="262" width="13.140625" customWidth="1"/>
    <col min="263" max="263" width="12.5703125" customWidth="1"/>
    <col min="264" max="265" width="11.5703125" customWidth="1"/>
    <col min="266" max="266" width="13.28515625" customWidth="1"/>
    <col min="267" max="269" width="11.5703125" customWidth="1"/>
    <col min="270" max="270" width="12.85546875" customWidth="1"/>
    <col min="271" max="271" width="13" customWidth="1"/>
    <col min="272" max="272" width="12.5703125" customWidth="1"/>
    <col min="513" max="515" width="12" customWidth="1"/>
    <col min="516" max="516" width="40.7109375" customWidth="1"/>
    <col min="517" max="517" width="12.85546875" customWidth="1"/>
    <col min="518" max="518" width="13.140625" customWidth="1"/>
    <col min="519" max="519" width="12.5703125" customWidth="1"/>
    <col min="520" max="521" width="11.5703125" customWidth="1"/>
    <col min="522" max="522" width="13.28515625" customWidth="1"/>
    <col min="523" max="525" width="11.5703125" customWidth="1"/>
    <col min="526" max="526" width="12.85546875" customWidth="1"/>
    <col min="527" max="527" width="13" customWidth="1"/>
    <col min="528" max="528" width="12.5703125" customWidth="1"/>
    <col min="769" max="771" width="12" customWidth="1"/>
    <col min="772" max="772" width="40.7109375" customWidth="1"/>
    <col min="773" max="773" width="12.85546875" customWidth="1"/>
    <col min="774" max="774" width="13.140625" customWidth="1"/>
    <col min="775" max="775" width="12.5703125" customWidth="1"/>
    <col min="776" max="777" width="11.5703125" customWidth="1"/>
    <col min="778" max="778" width="13.28515625" customWidth="1"/>
    <col min="779" max="781" width="11.5703125" customWidth="1"/>
    <col min="782" max="782" width="12.85546875" customWidth="1"/>
    <col min="783" max="783" width="13" customWidth="1"/>
    <col min="784" max="784" width="12.5703125" customWidth="1"/>
    <col min="1025" max="1027" width="12" customWidth="1"/>
    <col min="1028" max="1028" width="40.7109375" customWidth="1"/>
    <col min="1029" max="1029" width="12.85546875" customWidth="1"/>
    <col min="1030" max="1030" width="13.140625" customWidth="1"/>
    <col min="1031" max="1031" width="12.5703125" customWidth="1"/>
    <col min="1032" max="1033" width="11.5703125" customWidth="1"/>
    <col min="1034" max="1034" width="13.28515625" customWidth="1"/>
    <col min="1035" max="1037" width="11.5703125" customWidth="1"/>
    <col min="1038" max="1038" width="12.85546875" customWidth="1"/>
    <col min="1039" max="1039" width="13" customWidth="1"/>
    <col min="1040" max="1040" width="12.5703125" customWidth="1"/>
    <col min="1281" max="1283" width="12" customWidth="1"/>
    <col min="1284" max="1284" width="40.7109375" customWidth="1"/>
    <col min="1285" max="1285" width="12.85546875" customWidth="1"/>
    <col min="1286" max="1286" width="13.140625" customWidth="1"/>
    <col min="1287" max="1287" width="12.5703125" customWidth="1"/>
    <col min="1288" max="1289" width="11.5703125" customWidth="1"/>
    <col min="1290" max="1290" width="13.28515625" customWidth="1"/>
    <col min="1291" max="1293" width="11.5703125" customWidth="1"/>
    <col min="1294" max="1294" width="12.85546875" customWidth="1"/>
    <col min="1295" max="1295" width="13" customWidth="1"/>
    <col min="1296" max="1296" width="12.5703125" customWidth="1"/>
    <col min="1537" max="1539" width="12" customWidth="1"/>
    <col min="1540" max="1540" width="40.7109375" customWidth="1"/>
    <col min="1541" max="1541" width="12.85546875" customWidth="1"/>
    <col min="1542" max="1542" width="13.140625" customWidth="1"/>
    <col min="1543" max="1543" width="12.5703125" customWidth="1"/>
    <col min="1544" max="1545" width="11.5703125" customWidth="1"/>
    <col min="1546" max="1546" width="13.28515625" customWidth="1"/>
    <col min="1547" max="1549" width="11.5703125" customWidth="1"/>
    <col min="1550" max="1550" width="12.85546875" customWidth="1"/>
    <col min="1551" max="1551" width="13" customWidth="1"/>
    <col min="1552" max="1552" width="12.5703125" customWidth="1"/>
    <col min="1793" max="1795" width="12" customWidth="1"/>
    <col min="1796" max="1796" width="40.7109375" customWidth="1"/>
    <col min="1797" max="1797" width="12.85546875" customWidth="1"/>
    <col min="1798" max="1798" width="13.140625" customWidth="1"/>
    <col min="1799" max="1799" width="12.5703125" customWidth="1"/>
    <col min="1800" max="1801" width="11.5703125" customWidth="1"/>
    <col min="1802" max="1802" width="13.28515625" customWidth="1"/>
    <col min="1803" max="1805" width="11.5703125" customWidth="1"/>
    <col min="1806" max="1806" width="12.85546875" customWidth="1"/>
    <col min="1807" max="1807" width="13" customWidth="1"/>
    <col min="1808" max="1808" width="12.5703125" customWidth="1"/>
    <col min="2049" max="2051" width="12" customWidth="1"/>
    <col min="2052" max="2052" width="40.7109375" customWidth="1"/>
    <col min="2053" max="2053" width="12.85546875" customWidth="1"/>
    <col min="2054" max="2054" width="13.140625" customWidth="1"/>
    <col min="2055" max="2055" width="12.5703125" customWidth="1"/>
    <col min="2056" max="2057" width="11.5703125" customWidth="1"/>
    <col min="2058" max="2058" width="13.28515625" customWidth="1"/>
    <col min="2059" max="2061" width="11.5703125" customWidth="1"/>
    <col min="2062" max="2062" width="12.85546875" customWidth="1"/>
    <col min="2063" max="2063" width="13" customWidth="1"/>
    <col min="2064" max="2064" width="12.5703125" customWidth="1"/>
    <col min="2305" max="2307" width="12" customWidth="1"/>
    <col min="2308" max="2308" width="40.7109375" customWidth="1"/>
    <col min="2309" max="2309" width="12.85546875" customWidth="1"/>
    <col min="2310" max="2310" width="13.140625" customWidth="1"/>
    <col min="2311" max="2311" width="12.5703125" customWidth="1"/>
    <col min="2312" max="2313" width="11.5703125" customWidth="1"/>
    <col min="2314" max="2314" width="13.28515625" customWidth="1"/>
    <col min="2315" max="2317" width="11.5703125" customWidth="1"/>
    <col min="2318" max="2318" width="12.85546875" customWidth="1"/>
    <col min="2319" max="2319" width="13" customWidth="1"/>
    <col min="2320" max="2320" width="12.5703125" customWidth="1"/>
    <col min="2561" max="2563" width="12" customWidth="1"/>
    <col min="2564" max="2564" width="40.7109375" customWidth="1"/>
    <col min="2565" max="2565" width="12.85546875" customWidth="1"/>
    <col min="2566" max="2566" width="13.140625" customWidth="1"/>
    <col min="2567" max="2567" width="12.5703125" customWidth="1"/>
    <col min="2568" max="2569" width="11.5703125" customWidth="1"/>
    <col min="2570" max="2570" width="13.28515625" customWidth="1"/>
    <col min="2571" max="2573" width="11.5703125" customWidth="1"/>
    <col min="2574" max="2574" width="12.85546875" customWidth="1"/>
    <col min="2575" max="2575" width="13" customWidth="1"/>
    <col min="2576" max="2576" width="12.5703125" customWidth="1"/>
    <col min="2817" max="2819" width="12" customWidth="1"/>
    <col min="2820" max="2820" width="40.7109375" customWidth="1"/>
    <col min="2821" max="2821" width="12.85546875" customWidth="1"/>
    <col min="2822" max="2822" width="13.140625" customWidth="1"/>
    <col min="2823" max="2823" width="12.5703125" customWidth="1"/>
    <col min="2824" max="2825" width="11.5703125" customWidth="1"/>
    <col min="2826" max="2826" width="13.28515625" customWidth="1"/>
    <col min="2827" max="2829" width="11.5703125" customWidth="1"/>
    <col min="2830" max="2830" width="12.85546875" customWidth="1"/>
    <col min="2831" max="2831" width="13" customWidth="1"/>
    <col min="2832" max="2832" width="12.5703125" customWidth="1"/>
    <col min="3073" max="3075" width="12" customWidth="1"/>
    <col min="3076" max="3076" width="40.7109375" customWidth="1"/>
    <col min="3077" max="3077" width="12.85546875" customWidth="1"/>
    <col min="3078" max="3078" width="13.140625" customWidth="1"/>
    <col min="3079" max="3079" width="12.5703125" customWidth="1"/>
    <col min="3080" max="3081" width="11.5703125" customWidth="1"/>
    <col min="3082" max="3082" width="13.28515625" customWidth="1"/>
    <col min="3083" max="3085" width="11.5703125" customWidth="1"/>
    <col min="3086" max="3086" width="12.85546875" customWidth="1"/>
    <col min="3087" max="3087" width="13" customWidth="1"/>
    <col min="3088" max="3088" width="12.5703125" customWidth="1"/>
    <col min="3329" max="3331" width="12" customWidth="1"/>
    <col min="3332" max="3332" width="40.7109375" customWidth="1"/>
    <col min="3333" max="3333" width="12.85546875" customWidth="1"/>
    <col min="3334" max="3334" width="13.140625" customWidth="1"/>
    <col min="3335" max="3335" width="12.5703125" customWidth="1"/>
    <col min="3336" max="3337" width="11.5703125" customWidth="1"/>
    <col min="3338" max="3338" width="13.28515625" customWidth="1"/>
    <col min="3339" max="3341" width="11.5703125" customWidth="1"/>
    <col min="3342" max="3342" width="12.85546875" customWidth="1"/>
    <col min="3343" max="3343" width="13" customWidth="1"/>
    <col min="3344" max="3344" width="12.5703125" customWidth="1"/>
    <col min="3585" max="3587" width="12" customWidth="1"/>
    <col min="3588" max="3588" width="40.7109375" customWidth="1"/>
    <col min="3589" max="3589" width="12.85546875" customWidth="1"/>
    <col min="3590" max="3590" width="13.140625" customWidth="1"/>
    <col min="3591" max="3591" width="12.5703125" customWidth="1"/>
    <col min="3592" max="3593" width="11.5703125" customWidth="1"/>
    <col min="3594" max="3594" width="13.28515625" customWidth="1"/>
    <col min="3595" max="3597" width="11.5703125" customWidth="1"/>
    <col min="3598" max="3598" width="12.85546875" customWidth="1"/>
    <col min="3599" max="3599" width="13" customWidth="1"/>
    <col min="3600" max="3600" width="12.5703125" customWidth="1"/>
    <col min="3841" max="3843" width="12" customWidth="1"/>
    <col min="3844" max="3844" width="40.7109375" customWidth="1"/>
    <col min="3845" max="3845" width="12.85546875" customWidth="1"/>
    <col min="3846" max="3846" width="13.140625" customWidth="1"/>
    <col min="3847" max="3847" width="12.5703125" customWidth="1"/>
    <col min="3848" max="3849" width="11.5703125" customWidth="1"/>
    <col min="3850" max="3850" width="13.28515625" customWidth="1"/>
    <col min="3851" max="3853" width="11.5703125" customWidth="1"/>
    <col min="3854" max="3854" width="12.85546875" customWidth="1"/>
    <col min="3855" max="3855" width="13" customWidth="1"/>
    <col min="3856" max="3856" width="12.5703125" customWidth="1"/>
    <col min="4097" max="4099" width="12" customWidth="1"/>
    <col min="4100" max="4100" width="40.7109375" customWidth="1"/>
    <col min="4101" max="4101" width="12.85546875" customWidth="1"/>
    <col min="4102" max="4102" width="13.140625" customWidth="1"/>
    <col min="4103" max="4103" width="12.5703125" customWidth="1"/>
    <col min="4104" max="4105" width="11.5703125" customWidth="1"/>
    <col min="4106" max="4106" width="13.28515625" customWidth="1"/>
    <col min="4107" max="4109" width="11.5703125" customWidth="1"/>
    <col min="4110" max="4110" width="12.85546875" customWidth="1"/>
    <col min="4111" max="4111" width="13" customWidth="1"/>
    <col min="4112" max="4112" width="12.5703125" customWidth="1"/>
    <col min="4353" max="4355" width="12" customWidth="1"/>
    <col min="4356" max="4356" width="40.7109375" customWidth="1"/>
    <col min="4357" max="4357" width="12.85546875" customWidth="1"/>
    <col min="4358" max="4358" width="13.140625" customWidth="1"/>
    <col min="4359" max="4359" width="12.5703125" customWidth="1"/>
    <col min="4360" max="4361" width="11.5703125" customWidth="1"/>
    <col min="4362" max="4362" width="13.28515625" customWidth="1"/>
    <col min="4363" max="4365" width="11.5703125" customWidth="1"/>
    <col min="4366" max="4366" width="12.85546875" customWidth="1"/>
    <col min="4367" max="4367" width="13" customWidth="1"/>
    <col min="4368" max="4368" width="12.5703125" customWidth="1"/>
    <col min="4609" max="4611" width="12" customWidth="1"/>
    <col min="4612" max="4612" width="40.7109375" customWidth="1"/>
    <col min="4613" max="4613" width="12.85546875" customWidth="1"/>
    <col min="4614" max="4614" width="13.140625" customWidth="1"/>
    <col min="4615" max="4615" width="12.5703125" customWidth="1"/>
    <col min="4616" max="4617" width="11.5703125" customWidth="1"/>
    <col min="4618" max="4618" width="13.28515625" customWidth="1"/>
    <col min="4619" max="4621" width="11.5703125" customWidth="1"/>
    <col min="4622" max="4622" width="12.85546875" customWidth="1"/>
    <col min="4623" max="4623" width="13" customWidth="1"/>
    <col min="4624" max="4624" width="12.5703125" customWidth="1"/>
    <col min="4865" max="4867" width="12" customWidth="1"/>
    <col min="4868" max="4868" width="40.7109375" customWidth="1"/>
    <col min="4869" max="4869" width="12.85546875" customWidth="1"/>
    <col min="4870" max="4870" width="13.140625" customWidth="1"/>
    <col min="4871" max="4871" width="12.5703125" customWidth="1"/>
    <col min="4872" max="4873" width="11.5703125" customWidth="1"/>
    <col min="4874" max="4874" width="13.28515625" customWidth="1"/>
    <col min="4875" max="4877" width="11.5703125" customWidth="1"/>
    <col min="4878" max="4878" width="12.85546875" customWidth="1"/>
    <col min="4879" max="4879" width="13" customWidth="1"/>
    <col min="4880" max="4880" width="12.5703125" customWidth="1"/>
    <col min="5121" max="5123" width="12" customWidth="1"/>
    <col min="5124" max="5124" width="40.7109375" customWidth="1"/>
    <col min="5125" max="5125" width="12.85546875" customWidth="1"/>
    <col min="5126" max="5126" width="13.140625" customWidth="1"/>
    <col min="5127" max="5127" width="12.5703125" customWidth="1"/>
    <col min="5128" max="5129" width="11.5703125" customWidth="1"/>
    <col min="5130" max="5130" width="13.28515625" customWidth="1"/>
    <col min="5131" max="5133" width="11.5703125" customWidth="1"/>
    <col min="5134" max="5134" width="12.85546875" customWidth="1"/>
    <col min="5135" max="5135" width="13" customWidth="1"/>
    <col min="5136" max="5136" width="12.5703125" customWidth="1"/>
    <col min="5377" max="5379" width="12" customWidth="1"/>
    <col min="5380" max="5380" width="40.7109375" customWidth="1"/>
    <col min="5381" max="5381" width="12.85546875" customWidth="1"/>
    <col min="5382" max="5382" width="13.140625" customWidth="1"/>
    <col min="5383" max="5383" width="12.5703125" customWidth="1"/>
    <col min="5384" max="5385" width="11.5703125" customWidth="1"/>
    <col min="5386" max="5386" width="13.28515625" customWidth="1"/>
    <col min="5387" max="5389" width="11.5703125" customWidth="1"/>
    <col min="5390" max="5390" width="12.85546875" customWidth="1"/>
    <col min="5391" max="5391" width="13" customWidth="1"/>
    <col min="5392" max="5392" width="12.5703125" customWidth="1"/>
    <col min="5633" max="5635" width="12" customWidth="1"/>
    <col min="5636" max="5636" width="40.7109375" customWidth="1"/>
    <col min="5637" max="5637" width="12.85546875" customWidth="1"/>
    <col min="5638" max="5638" width="13.140625" customWidth="1"/>
    <col min="5639" max="5639" width="12.5703125" customWidth="1"/>
    <col min="5640" max="5641" width="11.5703125" customWidth="1"/>
    <col min="5642" max="5642" width="13.28515625" customWidth="1"/>
    <col min="5643" max="5645" width="11.5703125" customWidth="1"/>
    <col min="5646" max="5646" width="12.85546875" customWidth="1"/>
    <col min="5647" max="5647" width="13" customWidth="1"/>
    <col min="5648" max="5648" width="12.5703125" customWidth="1"/>
    <col min="5889" max="5891" width="12" customWidth="1"/>
    <col min="5892" max="5892" width="40.7109375" customWidth="1"/>
    <col min="5893" max="5893" width="12.85546875" customWidth="1"/>
    <col min="5894" max="5894" width="13.140625" customWidth="1"/>
    <col min="5895" max="5895" width="12.5703125" customWidth="1"/>
    <col min="5896" max="5897" width="11.5703125" customWidth="1"/>
    <col min="5898" max="5898" width="13.28515625" customWidth="1"/>
    <col min="5899" max="5901" width="11.5703125" customWidth="1"/>
    <col min="5902" max="5902" width="12.85546875" customWidth="1"/>
    <col min="5903" max="5903" width="13" customWidth="1"/>
    <col min="5904" max="5904" width="12.5703125" customWidth="1"/>
    <col min="6145" max="6147" width="12" customWidth="1"/>
    <col min="6148" max="6148" width="40.7109375" customWidth="1"/>
    <col min="6149" max="6149" width="12.85546875" customWidth="1"/>
    <col min="6150" max="6150" width="13.140625" customWidth="1"/>
    <col min="6151" max="6151" width="12.5703125" customWidth="1"/>
    <col min="6152" max="6153" width="11.5703125" customWidth="1"/>
    <col min="6154" max="6154" width="13.28515625" customWidth="1"/>
    <col min="6155" max="6157" width="11.5703125" customWidth="1"/>
    <col min="6158" max="6158" width="12.85546875" customWidth="1"/>
    <col min="6159" max="6159" width="13" customWidth="1"/>
    <col min="6160" max="6160" width="12.5703125" customWidth="1"/>
    <col min="6401" max="6403" width="12" customWidth="1"/>
    <col min="6404" max="6404" width="40.7109375" customWidth="1"/>
    <col min="6405" max="6405" width="12.85546875" customWidth="1"/>
    <col min="6406" max="6406" width="13.140625" customWidth="1"/>
    <col min="6407" max="6407" width="12.5703125" customWidth="1"/>
    <col min="6408" max="6409" width="11.5703125" customWidth="1"/>
    <col min="6410" max="6410" width="13.28515625" customWidth="1"/>
    <col min="6411" max="6413" width="11.5703125" customWidth="1"/>
    <col min="6414" max="6414" width="12.85546875" customWidth="1"/>
    <col min="6415" max="6415" width="13" customWidth="1"/>
    <col min="6416" max="6416" width="12.5703125" customWidth="1"/>
    <col min="6657" max="6659" width="12" customWidth="1"/>
    <col min="6660" max="6660" width="40.7109375" customWidth="1"/>
    <col min="6661" max="6661" width="12.85546875" customWidth="1"/>
    <col min="6662" max="6662" width="13.140625" customWidth="1"/>
    <col min="6663" max="6663" width="12.5703125" customWidth="1"/>
    <col min="6664" max="6665" width="11.5703125" customWidth="1"/>
    <col min="6666" max="6666" width="13.28515625" customWidth="1"/>
    <col min="6667" max="6669" width="11.5703125" customWidth="1"/>
    <col min="6670" max="6670" width="12.85546875" customWidth="1"/>
    <col min="6671" max="6671" width="13" customWidth="1"/>
    <col min="6672" max="6672" width="12.5703125" customWidth="1"/>
    <col min="6913" max="6915" width="12" customWidth="1"/>
    <col min="6916" max="6916" width="40.7109375" customWidth="1"/>
    <col min="6917" max="6917" width="12.85546875" customWidth="1"/>
    <col min="6918" max="6918" width="13.140625" customWidth="1"/>
    <col min="6919" max="6919" width="12.5703125" customWidth="1"/>
    <col min="6920" max="6921" width="11.5703125" customWidth="1"/>
    <col min="6922" max="6922" width="13.28515625" customWidth="1"/>
    <col min="6923" max="6925" width="11.5703125" customWidth="1"/>
    <col min="6926" max="6926" width="12.85546875" customWidth="1"/>
    <col min="6927" max="6927" width="13" customWidth="1"/>
    <col min="6928" max="6928" width="12.5703125" customWidth="1"/>
    <col min="7169" max="7171" width="12" customWidth="1"/>
    <col min="7172" max="7172" width="40.7109375" customWidth="1"/>
    <col min="7173" max="7173" width="12.85546875" customWidth="1"/>
    <col min="7174" max="7174" width="13.140625" customWidth="1"/>
    <col min="7175" max="7175" width="12.5703125" customWidth="1"/>
    <col min="7176" max="7177" width="11.5703125" customWidth="1"/>
    <col min="7178" max="7178" width="13.28515625" customWidth="1"/>
    <col min="7179" max="7181" width="11.5703125" customWidth="1"/>
    <col min="7182" max="7182" width="12.85546875" customWidth="1"/>
    <col min="7183" max="7183" width="13" customWidth="1"/>
    <col min="7184" max="7184" width="12.5703125" customWidth="1"/>
    <col min="7425" max="7427" width="12" customWidth="1"/>
    <col min="7428" max="7428" width="40.7109375" customWidth="1"/>
    <col min="7429" max="7429" width="12.85546875" customWidth="1"/>
    <col min="7430" max="7430" width="13.140625" customWidth="1"/>
    <col min="7431" max="7431" width="12.5703125" customWidth="1"/>
    <col min="7432" max="7433" width="11.5703125" customWidth="1"/>
    <col min="7434" max="7434" width="13.28515625" customWidth="1"/>
    <col min="7435" max="7437" width="11.5703125" customWidth="1"/>
    <col min="7438" max="7438" width="12.85546875" customWidth="1"/>
    <col min="7439" max="7439" width="13" customWidth="1"/>
    <col min="7440" max="7440" width="12.5703125" customWidth="1"/>
    <col min="7681" max="7683" width="12" customWidth="1"/>
    <col min="7684" max="7684" width="40.7109375" customWidth="1"/>
    <col min="7685" max="7685" width="12.85546875" customWidth="1"/>
    <col min="7686" max="7686" width="13.140625" customWidth="1"/>
    <col min="7687" max="7687" width="12.5703125" customWidth="1"/>
    <col min="7688" max="7689" width="11.5703125" customWidth="1"/>
    <col min="7690" max="7690" width="13.28515625" customWidth="1"/>
    <col min="7691" max="7693" width="11.5703125" customWidth="1"/>
    <col min="7694" max="7694" width="12.85546875" customWidth="1"/>
    <col min="7695" max="7695" width="13" customWidth="1"/>
    <col min="7696" max="7696" width="12.5703125" customWidth="1"/>
    <col min="7937" max="7939" width="12" customWidth="1"/>
    <col min="7940" max="7940" width="40.7109375" customWidth="1"/>
    <col min="7941" max="7941" width="12.85546875" customWidth="1"/>
    <col min="7942" max="7942" width="13.140625" customWidth="1"/>
    <col min="7943" max="7943" width="12.5703125" customWidth="1"/>
    <col min="7944" max="7945" width="11.5703125" customWidth="1"/>
    <col min="7946" max="7946" width="13.28515625" customWidth="1"/>
    <col min="7947" max="7949" width="11.5703125" customWidth="1"/>
    <col min="7950" max="7950" width="12.85546875" customWidth="1"/>
    <col min="7951" max="7951" width="13" customWidth="1"/>
    <col min="7952" max="7952" width="12.5703125" customWidth="1"/>
    <col min="8193" max="8195" width="12" customWidth="1"/>
    <col min="8196" max="8196" width="40.7109375" customWidth="1"/>
    <col min="8197" max="8197" width="12.85546875" customWidth="1"/>
    <col min="8198" max="8198" width="13.140625" customWidth="1"/>
    <col min="8199" max="8199" width="12.5703125" customWidth="1"/>
    <col min="8200" max="8201" width="11.5703125" customWidth="1"/>
    <col min="8202" max="8202" width="13.28515625" customWidth="1"/>
    <col min="8203" max="8205" width="11.5703125" customWidth="1"/>
    <col min="8206" max="8206" width="12.85546875" customWidth="1"/>
    <col min="8207" max="8207" width="13" customWidth="1"/>
    <col min="8208" max="8208" width="12.5703125" customWidth="1"/>
    <col min="8449" max="8451" width="12" customWidth="1"/>
    <col min="8452" max="8452" width="40.7109375" customWidth="1"/>
    <col min="8453" max="8453" width="12.85546875" customWidth="1"/>
    <col min="8454" max="8454" width="13.140625" customWidth="1"/>
    <col min="8455" max="8455" width="12.5703125" customWidth="1"/>
    <col min="8456" max="8457" width="11.5703125" customWidth="1"/>
    <col min="8458" max="8458" width="13.28515625" customWidth="1"/>
    <col min="8459" max="8461" width="11.5703125" customWidth="1"/>
    <col min="8462" max="8462" width="12.85546875" customWidth="1"/>
    <col min="8463" max="8463" width="13" customWidth="1"/>
    <col min="8464" max="8464" width="12.5703125" customWidth="1"/>
    <col min="8705" max="8707" width="12" customWidth="1"/>
    <col min="8708" max="8708" width="40.7109375" customWidth="1"/>
    <col min="8709" max="8709" width="12.85546875" customWidth="1"/>
    <col min="8710" max="8710" width="13.140625" customWidth="1"/>
    <col min="8711" max="8711" width="12.5703125" customWidth="1"/>
    <col min="8712" max="8713" width="11.5703125" customWidth="1"/>
    <col min="8714" max="8714" width="13.28515625" customWidth="1"/>
    <col min="8715" max="8717" width="11.5703125" customWidth="1"/>
    <col min="8718" max="8718" width="12.85546875" customWidth="1"/>
    <col min="8719" max="8719" width="13" customWidth="1"/>
    <col min="8720" max="8720" width="12.5703125" customWidth="1"/>
    <col min="8961" max="8963" width="12" customWidth="1"/>
    <col min="8964" max="8964" width="40.7109375" customWidth="1"/>
    <col min="8965" max="8965" width="12.85546875" customWidth="1"/>
    <col min="8966" max="8966" width="13.140625" customWidth="1"/>
    <col min="8967" max="8967" width="12.5703125" customWidth="1"/>
    <col min="8968" max="8969" width="11.5703125" customWidth="1"/>
    <col min="8970" max="8970" width="13.28515625" customWidth="1"/>
    <col min="8971" max="8973" width="11.5703125" customWidth="1"/>
    <col min="8974" max="8974" width="12.85546875" customWidth="1"/>
    <col min="8975" max="8975" width="13" customWidth="1"/>
    <col min="8976" max="8976" width="12.5703125" customWidth="1"/>
    <col min="9217" max="9219" width="12" customWidth="1"/>
    <col min="9220" max="9220" width="40.7109375" customWidth="1"/>
    <col min="9221" max="9221" width="12.85546875" customWidth="1"/>
    <col min="9222" max="9222" width="13.140625" customWidth="1"/>
    <col min="9223" max="9223" width="12.5703125" customWidth="1"/>
    <col min="9224" max="9225" width="11.5703125" customWidth="1"/>
    <col min="9226" max="9226" width="13.28515625" customWidth="1"/>
    <col min="9227" max="9229" width="11.5703125" customWidth="1"/>
    <col min="9230" max="9230" width="12.85546875" customWidth="1"/>
    <col min="9231" max="9231" width="13" customWidth="1"/>
    <col min="9232" max="9232" width="12.5703125" customWidth="1"/>
    <col min="9473" max="9475" width="12" customWidth="1"/>
    <col min="9476" max="9476" width="40.7109375" customWidth="1"/>
    <col min="9477" max="9477" width="12.85546875" customWidth="1"/>
    <col min="9478" max="9478" width="13.140625" customWidth="1"/>
    <col min="9479" max="9479" width="12.5703125" customWidth="1"/>
    <col min="9480" max="9481" width="11.5703125" customWidth="1"/>
    <col min="9482" max="9482" width="13.28515625" customWidth="1"/>
    <col min="9483" max="9485" width="11.5703125" customWidth="1"/>
    <col min="9486" max="9486" width="12.85546875" customWidth="1"/>
    <col min="9487" max="9487" width="13" customWidth="1"/>
    <col min="9488" max="9488" width="12.5703125" customWidth="1"/>
    <col min="9729" max="9731" width="12" customWidth="1"/>
    <col min="9732" max="9732" width="40.7109375" customWidth="1"/>
    <col min="9733" max="9733" width="12.85546875" customWidth="1"/>
    <col min="9734" max="9734" width="13.140625" customWidth="1"/>
    <col min="9735" max="9735" width="12.5703125" customWidth="1"/>
    <col min="9736" max="9737" width="11.5703125" customWidth="1"/>
    <col min="9738" max="9738" width="13.28515625" customWidth="1"/>
    <col min="9739" max="9741" width="11.5703125" customWidth="1"/>
    <col min="9742" max="9742" width="12.85546875" customWidth="1"/>
    <col min="9743" max="9743" width="13" customWidth="1"/>
    <col min="9744" max="9744" width="12.5703125" customWidth="1"/>
    <col min="9985" max="9987" width="12" customWidth="1"/>
    <col min="9988" max="9988" width="40.7109375" customWidth="1"/>
    <col min="9989" max="9989" width="12.85546875" customWidth="1"/>
    <col min="9990" max="9990" width="13.140625" customWidth="1"/>
    <col min="9991" max="9991" width="12.5703125" customWidth="1"/>
    <col min="9992" max="9993" width="11.5703125" customWidth="1"/>
    <col min="9994" max="9994" width="13.28515625" customWidth="1"/>
    <col min="9995" max="9997" width="11.5703125" customWidth="1"/>
    <col min="9998" max="9998" width="12.85546875" customWidth="1"/>
    <col min="9999" max="9999" width="13" customWidth="1"/>
    <col min="10000" max="10000" width="12.5703125" customWidth="1"/>
    <col min="10241" max="10243" width="12" customWidth="1"/>
    <col min="10244" max="10244" width="40.7109375" customWidth="1"/>
    <col min="10245" max="10245" width="12.85546875" customWidth="1"/>
    <col min="10246" max="10246" width="13.140625" customWidth="1"/>
    <col min="10247" max="10247" width="12.5703125" customWidth="1"/>
    <col min="10248" max="10249" width="11.5703125" customWidth="1"/>
    <col min="10250" max="10250" width="13.28515625" customWidth="1"/>
    <col min="10251" max="10253" width="11.5703125" customWidth="1"/>
    <col min="10254" max="10254" width="12.85546875" customWidth="1"/>
    <col min="10255" max="10255" width="13" customWidth="1"/>
    <col min="10256" max="10256" width="12.5703125" customWidth="1"/>
    <col min="10497" max="10499" width="12" customWidth="1"/>
    <col min="10500" max="10500" width="40.7109375" customWidth="1"/>
    <col min="10501" max="10501" width="12.85546875" customWidth="1"/>
    <col min="10502" max="10502" width="13.140625" customWidth="1"/>
    <col min="10503" max="10503" width="12.5703125" customWidth="1"/>
    <col min="10504" max="10505" width="11.5703125" customWidth="1"/>
    <col min="10506" max="10506" width="13.28515625" customWidth="1"/>
    <col min="10507" max="10509" width="11.5703125" customWidth="1"/>
    <col min="10510" max="10510" width="12.85546875" customWidth="1"/>
    <col min="10511" max="10511" width="13" customWidth="1"/>
    <col min="10512" max="10512" width="12.5703125" customWidth="1"/>
    <col min="10753" max="10755" width="12" customWidth="1"/>
    <col min="10756" max="10756" width="40.7109375" customWidth="1"/>
    <col min="10757" max="10757" width="12.85546875" customWidth="1"/>
    <col min="10758" max="10758" width="13.140625" customWidth="1"/>
    <col min="10759" max="10759" width="12.5703125" customWidth="1"/>
    <col min="10760" max="10761" width="11.5703125" customWidth="1"/>
    <col min="10762" max="10762" width="13.28515625" customWidth="1"/>
    <col min="10763" max="10765" width="11.5703125" customWidth="1"/>
    <col min="10766" max="10766" width="12.85546875" customWidth="1"/>
    <col min="10767" max="10767" width="13" customWidth="1"/>
    <col min="10768" max="10768" width="12.5703125" customWidth="1"/>
    <col min="11009" max="11011" width="12" customWidth="1"/>
    <col min="11012" max="11012" width="40.7109375" customWidth="1"/>
    <col min="11013" max="11013" width="12.85546875" customWidth="1"/>
    <col min="11014" max="11014" width="13.140625" customWidth="1"/>
    <col min="11015" max="11015" width="12.5703125" customWidth="1"/>
    <col min="11016" max="11017" width="11.5703125" customWidth="1"/>
    <col min="11018" max="11018" width="13.28515625" customWidth="1"/>
    <col min="11019" max="11021" width="11.5703125" customWidth="1"/>
    <col min="11022" max="11022" width="12.85546875" customWidth="1"/>
    <col min="11023" max="11023" width="13" customWidth="1"/>
    <col min="11024" max="11024" width="12.5703125" customWidth="1"/>
    <col min="11265" max="11267" width="12" customWidth="1"/>
    <col min="11268" max="11268" width="40.7109375" customWidth="1"/>
    <col min="11269" max="11269" width="12.85546875" customWidth="1"/>
    <col min="11270" max="11270" width="13.140625" customWidth="1"/>
    <col min="11271" max="11271" width="12.5703125" customWidth="1"/>
    <col min="11272" max="11273" width="11.5703125" customWidth="1"/>
    <col min="11274" max="11274" width="13.28515625" customWidth="1"/>
    <col min="11275" max="11277" width="11.5703125" customWidth="1"/>
    <col min="11278" max="11278" width="12.85546875" customWidth="1"/>
    <col min="11279" max="11279" width="13" customWidth="1"/>
    <col min="11280" max="11280" width="12.5703125" customWidth="1"/>
    <col min="11521" max="11523" width="12" customWidth="1"/>
    <col min="11524" max="11524" width="40.7109375" customWidth="1"/>
    <col min="11525" max="11525" width="12.85546875" customWidth="1"/>
    <col min="11526" max="11526" width="13.140625" customWidth="1"/>
    <col min="11527" max="11527" width="12.5703125" customWidth="1"/>
    <col min="11528" max="11529" width="11.5703125" customWidth="1"/>
    <col min="11530" max="11530" width="13.28515625" customWidth="1"/>
    <col min="11531" max="11533" width="11.5703125" customWidth="1"/>
    <col min="11534" max="11534" width="12.85546875" customWidth="1"/>
    <col min="11535" max="11535" width="13" customWidth="1"/>
    <col min="11536" max="11536" width="12.5703125" customWidth="1"/>
    <col min="11777" max="11779" width="12" customWidth="1"/>
    <col min="11780" max="11780" width="40.7109375" customWidth="1"/>
    <col min="11781" max="11781" width="12.85546875" customWidth="1"/>
    <col min="11782" max="11782" width="13.140625" customWidth="1"/>
    <col min="11783" max="11783" width="12.5703125" customWidth="1"/>
    <col min="11784" max="11785" width="11.5703125" customWidth="1"/>
    <col min="11786" max="11786" width="13.28515625" customWidth="1"/>
    <col min="11787" max="11789" width="11.5703125" customWidth="1"/>
    <col min="11790" max="11790" width="12.85546875" customWidth="1"/>
    <col min="11791" max="11791" width="13" customWidth="1"/>
    <col min="11792" max="11792" width="12.5703125" customWidth="1"/>
    <col min="12033" max="12035" width="12" customWidth="1"/>
    <col min="12036" max="12036" width="40.7109375" customWidth="1"/>
    <col min="12037" max="12037" width="12.85546875" customWidth="1"/>
    <col min="12038" max="12038" width="13.140625" customWidth="1"/>
    <col min="12039" max="12039" width="12.5703125" customWidth="1"/>
    <col min="12040" max="12041" width="11.5703125" customWidth="1"/>
    <col min="12042" max="12042" width="13.28515625" customWidth="1"/>
    <col min="12043" max="12045" width="11.5703125" customWidth="1"/>
    <col min="12046" max="12046" width="12.85546875" customWidth="1"/>
    <col min="12047" max="12047" width="13" customWidth="1"/>
    <col min="12048" max="12048" width="12.5703125" customWidth="1"/>
    <col min="12289" max="12291" width="12" customWidth="1"/>
    <col min="12292" max="12292" width="40.7109375" customWidth="1"/>
    <col min="12293" max="12293" width="12.85546875" customWidth="1"/>
    <col min="12294" max="12294" width="13.140625" customWidth="1"/>
    <col min="12295" max="12295" width="12.5703125" customWidth="1"/>
    <col min="12296" max="12297" width="11.5703125" customWidth="1"/>
    <col min="12298" max="12298" width="13.28515625" customWidth="1"/>
    <col min="12299" max="12301" width="11.5703125" customWidth="1"/>
    <col min="12302" max="12302" width="12.85546875" customWidth="1"/>
    <col min="12303" max="12303" width="13" customWidth="1"/>
    <col min="12304" max="12304" width="12.5703125" customWidth="1"/>
    <col min="12545" max="12547" width="12" customWidth="1"/>
    <col min="12548" max="12548" width="40.7109375" customWidth="1"/>
    <col min="12549" max="12549" width="12.85546875" customWidth="1"/>
    <col min="12550" max="12550" width="13.140625" customWidth="1"/>
    <col min="12551" max="12551" width="12.5703125" customWidth="1"/>
    <col min="12552" max="12553" width="11.5703125" customWidth="1"/>
    <col min="12554" max="12554" width="13.28515625" customWidth="1"/>
    <col min="12555" max="12557" width="11.5703125" customWidth="1"/>
    <col min="12558" max="12558" width="12.85546875" customWidth="1"/>
    <col min="12559" max="12559" width="13" customWidth="1"/>
    <col min="12560" max="12560" width="12.5703125" customWidth="1"/>
    <col min="12801" max="12803" width="12" customWidth="1"/>
    <col min="12804" max="12804" width="40.7109375" customWidth="1"/>
    <col min="12805" max="12805" width="12.85546875" customWidth="1"/>
    <col min="12806" max="12806" width="13.140625" customWidth="1"/>
    <col min="12807" max="12807" width="12.5703125" customWidth="1"/>
    <col min="12808" max="12809" width="11.5703125" customWidth="1"/>
    <col min="12810" max="12810" width="13.28515625" customWidth="1"/>
    <col min="12811" max="12813" width="11.5703125" customWidth="1"/>
    <col min="12814" max="12814" width="12.85546875" customWidth="1"/>
    <col min="12815" max="12815" width="13" customWidth="1"/>
    <col min="12816" max="12816" width="12.5703125" customWidth="1"/>
    <col min="13057" max="13059" width="12" customWidth="1"/>
    <col min="13060" max="13060" width="40.7109375" customWidth="1"/>
    <col min="13061" max="13061" width="12.85546875" customWidth="1"/>
    <col min="13062" max="13062" width="13.140625" customWidth="1"/>
    <col min="13063" max="13063" width="12.5703125" customWidth="1"/>
    <col min="13064" max="13065" width="11.5703125" customWidth="1"/>
    <col min="13066" max="13066" width="13.28515625" customWidth="1"/>
    <col min="13067" max="13069" width="11.5703125" customWidth="1"/>
    <col min="13070" max="13070" width="12.85546875" customWidth="1"/>
    <col min="13071" max="13071" width="13" customWidth="1"/>
    <col min="13072" max="13072" width="12.5703125" customWidth="1"/>
    <col min="13313" max="13315" width="12" customWidth="1"/>
    <col min="13316" max="13316" width="40.7109375" customWidth="1"/>
    <col min="13317" max="13317" width="12.85546875" customWidth="1"/>
    <col min="13318" max="13318" width="13.140625" customWidth="1"/>
    <col min="13319" max="13319" width="12.5703125" customWidth="1"/>
    <col min="13320" max="13321" width="11.5703125" customWidth="1"/>
    <col min="13322" max="13322" width="13.28515625" customWidth="1"/>
    <col min="13323" max="13325" width="11.5703125" customWidth="1"/>
    <col min="13326" max="13326" width="12.85546875" customWidth="1"/>
    <col min="13327" max="13327" width="13" customWidth="1"/>
    <col min="13328" max="13328" width="12.5703125" customWidth="1"/>
    <col min="13569" max="13571" width="12" customWidth="1"/>
    <col min="13572" max="13572" width="40.7109375" customWidth="1"/>
    <col min="13573" max="13573" width="12.85546875" customWidth="1"/>
    <col min="13574" max="13574" width="13.140625" customWidth="1"/>
    <col min="13575" max="13575" width="12.5703125" customWidth="1"/>
    <col min="13576" max="13577" width="11.5703125" customWidth="1"/>
    <col min="13578" max="13578" width="13.28515625" customWidth="1"/>
    <col min="13579" max="13581" width="11.5703125" customWidth="1"/>
    <col min="13582" max="13582" width="12.85546875" customWidth="1"/>
    <col min="13583" max="13583" width="13" customWidth="1"/>
    <col min="13584" max="13584" width="12.5703125" customWidth="1"/>
    <col min="13825" max="13827" width="12" customWidth="1"/>
    <col min="13828" max="13828" width="40.7109375" customWidth="1"/>
    <col min="13829" max="13829" width="12.85546875" customWidth="1"/>
    <col min="13830" max="13830" width="13.140625" customWidth="1"/>
    <col min="13831" max="13831" width="12.5703125" customWidth="1"/>
    <col min="13832" max="13833" width="11.5703125" customWidth="1"/>
    <col min="13834" max="13834" width="13.28515625" customWidth="1"/>
    <col min="13835" max="13837" width="11.5703125" customWidth="1"/>
    <col min="13838" max="13838" width="12.85546875" customWidth="1"/>
    <col min="13839" max="13839" width="13" customWidth="1"/>
    <col min="13840" max="13840" width="12.5703125" customWidth="1"/>
    <col min="14081" max="14083" width="12" customWidth="1"/>
    <col min="14084" max="14084" width="40.7109375" customWidth="1"/>
    <col min="14085" max="14085" width="12.85546875" customWidth="1"/>
    <col min="14086" max="14086" width="13.140625" customWidth="1"/>
    <col min="14087" max="14087" width="12.5703125" customWidth="1"/>
    <col min="14088" max="14089" width="11.5703125" customWidth="1"/>
    <col min="14090" max="14090" width="13.28515625" customWidth="1"/>
    <col min="14091" max="14093" width="11.5703125" customWidth="1"/>
    <col min="14094" max="14094" width="12.85546875" customWidth="1"/>
    <col min="14095" max="14095" width="13" customWidth="1"/>
    <col min="14096" max="14096" width="12.5703125" customWidth="1"/>
    <col min="14337" max="14339" width="12" customWidth="1"/>
    <col min="14340" max="14340" width="40.7109375" customWidth="1"/>
    <col min="14341" max="14341" width="12.85546875" customWidth="1"/>
    <col min="14342" max="14342" width="13.140625" customWidth="1"/>
    <col min="14343" max="14343" width="12.5703125" customWidth="1"/>
    <col min="14344" max="14345" width="11.5703125" customWidth="1"/>
    <col min="14346" max="14346" width="13.28515625" customWidth="1"/>
    <col min="14347" max="14349" width="11.5703125" customWidth="1"/>
    <col min="14350" max="14350" width="12.85546875" customWidth="1"/>
    <col min="14351" max="14351" width="13" customWidth="1"/>
    <col min="14352" max="14352" width="12.5703125" customWidth="1"/>
    <col min="14593" max="14595" width="12" customWidth="1"/>
    <col min="14596" max="14596" width="40.7109375" customWidth="1"/>
    <col min="14597" max="14597" width="12.85546875" customWidth="1"/>
    <col min="14598" max="14598" width="13.140625" customWidth="1"/>
    <col min="14599" max="14599" width="12.5703125" customWidth="1"/>
    <col min="14600" max="14601" width="11.5703125" customWidth="1"/>
    <col min="14602" max="14602" width="13.28515625" customWidth="1"/>
    <col min="14603" max="14605" width="11.5703125" customWidth="1"/>
    <col min="14606" max="14606" width="12.85546875" customWidth="1"/>
    <col min="14607" max="14607" width="13" customWidth="1"/>
    <col min="14608" max="14608" width="12.5703125" customWidth="1"/>
    <col min="14849" max="14851" width="12" customWidth="1"/>
    <col min="14852" max="14852" width="40.7109375" customWidth="1"/>
    <col min="14853" max="14853" width="12.85546875" customWidth="1"/>
    <col min="14854" max="14854" width="13.140625" customWidth="1"/>
    <col min="14855" max="14855" width="12.5703125" customWidth="1"/>
    <col min="14856" max="14857" width="11.5703125" customWidth="1"/>
    <col min="14858" max="14858" width="13.28515625" customWidth="1"/>
    <col min="14859" max="14861" width="11.5703125" customWidth="1"/>
    <col min="14862" max="14862" width="12.85546875" customWidth="1"/>
    <col min="14863" max="14863" width="13" customWidth="1"/>
    <col min="14864" max="14864" width="12.5703125" customWidth="1"/>
    <col min="15105" max="15107" width="12" customWidth="1"/>
    <col min="15108" max="15108" width="40.7109375" customWidth="1"/>
    <col min="15109" max="15109" width="12.85546875" customWidth="1"/>
    <col min="15110" max="15110" width="13.140625" customWidth="1"/>
    <col min="15111" max="15111" width="12.5703125" customWidth="1"/>
    <col min="15112" max="15113" width="11.5703125" customWidth="1"/>
    <col min="15114" max="15114" width="13.28515625" customWidth="1"/>
    <col min="15115" max="15117" width="11.5703125" customWidth="1"/>
    <col min="15118" max="15118" width="12.85546875" customWidth="1"/>
    <col min="15119" max="15119" width="13" customWidth="1"/>
    <col min="15120" max="15120" width="12.5703125" customWidth="1"/>
    <col min="15361" max="15363" width="12" customWidth="1"/>
    <col min="15364" max="15364" width="40.7109375" customWidth="1"/>
    <col min="15365" max="15365" width="12.85546875" customWidth="1"/>
    <col min="15366" max="15366" width="13.140625" customWidth="1"/>
    <col min="15367" max="15367" width="12.5703125" customWidth="1"/>
    <col min="15368" max="15369" width="11.5703125" customWidth="1"/>
    <col min="15370" max="15370" width="13.28515625" customWidth="1"/>
    <col min="15371" max="15373" width="11.5703125" customWidth="1"/>
    <col min="15374" max="15374" width="12.85546875" customWidth="1"/>
    <col min="15375" max="15375" width="13" customWidth="1"/>
    <col min="15376" max="15376" width="12.5703125" customWidth="1"/>
    <col min="15617" max="15619" width="12" customWidth="1"/>
    <col min="15620" max="15620" width="40.7109375" customWidth="1"/>
    <col min="15621" max="15621" width="12.85546875" customWidth="1"/>
    <col min="15622" max="15622" width="13.140625" customWidth="1"/>
    <col min="15623" max="15623" width="12.5703125" customWidth="1"/>
    <col min="15624" max="15625" width="11.5703125" customWidth="1"/>
    <col min="15626" max="15626" width="13.28515625" customWidth="1"/>
    <col min="15627" max="15629" width="11.5703125" customWidth="1"/>
    <col min="15630" max="15630" width="12.85546875" customWidth="1"/>
    <col min="15631" max="15631" width="13" customWidth="1"/>
    <col min="15632" max="15632" width="12.5703125" customWidth="1"/>
    <col min="15873" max="15875" width="12" customWidth="1"/>
    <col min="15876" max="15876" width="40.7109375" customWidth="1"/>
    <col min="15877" max="15877" width="12.85546875" customWidth="1"/>
    <col min="15878" max="15878" width="13.140625" customWidth="1"/>
    <col min="15879" max="15879" width="12.5703125" customWidth="1"/>
    <col min="15880" max="15881" width="11.5703125" customWidth="1"/>
    <col min="15882" max="15882" width="13.28515625" customWidth="1"/>
    <col min="15883" max="15885" width="11.5703125" customWidth="1"/>
    <col min="15886" max="15886" width="12.85546875" customWidth="1"/>
    <col min="15887" max="15887" width="13" customWidth="1"/>
    <col min="15888" max="15888" width="12.5703125" customWidth="1"/>
    <col min="16129" max="16131" width="12" customWidth="1"/>
    <col min="16132" max="16132" width="40.7109375" customWidth="1"/>
    <col min="16133" max="16133" width="12.85546875" customWidth="1"/>
    <col min="16134" max="16134" width="13.140625" customWidth="1"/>
    <col min="16135" max="16135" width="12.5703125" customWidth="1"/>
    <col min="16136" max="16137" width="11.5703125" customWidth="1"/>
    <col min="16138" max="16138" width="13.28515625" customWidth="1"/>
    <col min="16139" max="16141" width="11.5703125" customWidth="1"/>
    <col min="16142" max="16142" width="12.85546875" customWidth="1"/>
    <col min="16143" max="16143" width="13" customWidth="1"/>
    <col min="16144" max="16144" width="12.5703125" customWidth="1"/>
  </cols>
  <sheetData>
    <row r="1" spans="1:16">
      <c r="A1" t="s">
        <v>0</v>
      </c>
      <c r="M1" s="262" t="s">
        <v>325</v>
      </c>
      <c r="N1" s="262"/>
      <c r="O1" s="262"/>
      <c r="P1" s="262"/>
    </row>
    <row r="2" spans="1:16">
      <c r="M2" s="262" t="s">
        <v>2</v>
      </c>
      <c r="N2" s="262"/>
      <c r="O2" s="262"/>
      <c r="P2" s="262"/>
    </row>
    <row r="3" spans="1:16">
      <c r="M3" s="262" t="s">
        <v>326</v>
      </c>
      <c r="N3" s="262"/>
      <c r="O3" s="262"/>
      <c r="P3" s="262"/>
    </row>
    <row r="4" spans="1:16">
      <c r="M4" s="262" t="s">
        <v>16</v>
      </c>
      <c r="N4" s="262"/>
      <c r="O4" s="262"/>
      <c r="P4" s="262"/>
    </row>
    <row r="5" spans="1:16">
      <c r="A5" s="263" t="s">
        <v>327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</row>
    <row r="6" spans="1:16">
      <c r="A6" s="263" t="s">
        <v>328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</row>
    <row r="7" spans="1:16">
      <c r="P7" s="154" t="s">
        <v>3</v>
      </c>
    </row>
    <row r="8" spans="1:16">
      <c r="A8" s="268" t="s">
        <v>105</v>
      </c>
      <c r="B8" s="268" t="s">
        <v>106</v>
      </c>
      <c r="C8" s="268" t="s">
        <v>107</v>
      </c>
      <c r="D8" s="261" t="s">
        <v>108</v>
      </c>
      <c r="E8" s="261" t="s">
        <v>7</v>
      </c>
      <c r="F8" s="261"/>
      <c r="G8" s="261"/>
      <c r="H8" s="261"/>
      <c r="I8" s="261"/>
      <c r="J8" s="261" t="s">
        <v>8</v>
      </c>
      <c r="K8" s="261"/>
      <c r="L8" s="261"/>
      <c r="M8" s="261"/>
      <c r="N8" s="261"/>
      <c r="O8" s="261"/>
      <c r="P8" s="265" t="s">
        <v>329</v>
      </c>
    </row>
    <row r="9" spans="1:16">
      <c r="A9" s="261"/>
      <c r="B9" s="261"/>
      <c r="C9" s="261"/>
      <c r="D9" s="261"/>
      <c r="E9" s="265" t="s">
        <v>6</v>
      </c>
      <c r="F9" s="261" t="s">
        <v>330</v>
      </c>
      <c r="G9" s="261" t="s">
        <v>112</v>
      </c>
      <c r="H9" s="261"/>
      <c r="I9" s="261" t="s">
        <v>331</v>
      </c>
      <c r="J9" s="265" t="s">
        <v>6</v>
      </c>
      <c r="K9" s="261" t="s">
        <v>330</v>
      </c>
      <c r="L9" s="261" t="s">
        <v>112</v>
      </c>
      <c r="M9" s="261"/>
      <c r="N9" s="261" t="s">
        <v>331</v>
      </c>
      <c r="O9" s="153" t="s">
        <v>112</v>
      </c>
      <c r="P9" s="261"/>
    </row>
    <row r="10" spans="1:16">
      <c r="A10" s="261"/>
      <c r="B10" s="261"/>
      <c r="C10" s="261"/>
      <c r="D10" s="261"/>
      <c r="E10" s="261"/>
      <c r="F10" s="261"/>
      <c r="G10" s="261" t="s">
        <v>332</v>
      </c>
      <c r="H10" s="261" t="s">
        <v>333</v>
      </c>
      <c r="I10" s="261"/>
      <c r="J10" s="261"/>
      <c r="K10" s="261"/>
      <c r="L10" s="261" t="s">
        <v>332</v>
      </c>
      <c r="M10" s="261" t="s">
        <v>333</v>
      </c>
      <c r="N10" s="261"/>
      <c r="O10" s="261" t="s">
        <v>114</v>
      </c>
      <c r="P10" s="261"/>
    </row>
    <row r="11" spans="1:16" ht="44.25" customHeight="1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</row>
    <row r="12" spans="1:16">
      <c r="A12" s="153">
        <v>1</v>
      </c>
      <c r="B12" s="153">
        <v>2</v>
      </c>
      <c r="C12" s="153">
        <v>3</v>
      </c>
      <c r="D12" s="153">
        <v>4</v>
      </c>
      <c r="E12" s="155">
        <v>5</v>
      </c>
      <c r="F12" s="153">
        <v>6</v>
      </c>
      <c r="G12" s="153">
        <v>7</v>
      </c>
      <c r="H12" s="153">
        <v>8</v>
      </c>
      <c r="I12" s="153">
        <v>9</v>
      </c>
      <c r="J12" s="155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5">
        <v>16</v>
      </c>
    </row>
    <row r="13" spans="1:16">
      <c r="A13" s="18" t="s">
        <v>115</v>
      </c>
      <c r="B13" s="19"/>
      <c r="C13" s="219"/>
      <c r="D13" s="220" t="s">
        <v>116</v>
      </c>
      <c r="E13" s="22">
        <f>E14</f>
        <v>25376548</v>
      </c>
      <c r="F13" s="22">
        <f t="shared" ref="F13:O13" si="0">F14</f>
        <v>25376548</v>
      </c>
      <c r="G13" s="22">
        <f t="shared" si="0"/>
        <v>12927000</v>
      </c>
      <c r="H13" s="22">
        <f t="shared" si="0"/>
        <v>970600</v>
      </c>
      <c r="I13" s="22">
        <f t="shared" si="0"/>
        <v>0</v>
      </c>
      <c r="J13" s="22">
        <f t="shared" si="0"/>
        <v>6940000</v>
      </c>
      <c r="K13" s="22">
        <f t="shared" si="0"/>
        <v>40000</v>
      </c>
      <c r="L13" s="22">
        <f t="shared" si="0"/>
        <v>0</v>
      </c>
      <c r="M13" s="22">
        <f t="shared" si="0"/>
        <v>0</v>
      </c>
      <c r="N13" s="22">
        <f t="shared" si="0"/>
        <v>6900000</v>
      </c>
      <c r="O13" s="22">
        <f t="shared" si="0"/>
        <v>6900000</v>
      </c>
      <c r="P13" s="22">
        <f t="shared" ref="P13:P76" si="1">E13+J13</f>
        <v>32316548</v>
      </c>
    </row>
    <row r="14" spans="1:16">
      <c r="A14" s="18" t="s">
        <v>117</v>
      </c>
      <c r="B14" s="19"/>
      <c r="C14" s="219"/>
      <c r="D14" s="220" t="s">
        <v>116</v>
      </c>
      <c r="E14" s="22">
        <f>E15+E16+E17+E19+E21+E23+E24</f>
        <v>25376548</v>
      </c>
      <c r="F14" s="22">
        <f>F15+F16+F21+F23+F24+F27+F28+F17+F19</f>
        <v>25376548</v>
      </c>
      <c r="G14" s="22">
        <f t="shared" ref="G14:O14" si="2">G15+G16+G21+G23+G25+G27+G28+G17+G19</f>
        <v>12927000</v>
      </c>
      <c r="H14" s="22">
        <f t="shared" si="2"/>
        <v>970600</v>
      </c>
      <c r="I14" s="22">
        <f t="shared" si="2"/>
        <v>0</v>
      </c>
      <c r="J14" s="22">
        <f t="shared" si="2"/>
        <v>6940000</v>
      </c>
      <c r="K14" s="22">
        <f t="shared" si="2"/>
        <v>40000</v>
      </c>
      <c r="L14" s="22">
        <f t="shared" si="2"/>
        <v>0</v>
      </c>
      <c r="M14" s="22">
        <f t="shared" si="2"/>
        <v>0</v>
      </c>
      <c r="N14" s="22">
        <f t="shared" si="2"/>
        <v>6900000</v>
      </c>
      <c r="O14" s="22">
        <f t="shared" si="2"/>
        <v>6900000</v>
      </c>
      <c r="P14" s="22">
        <f>P15+P16+P21+P23+P25+P27+P28+P17+P19+P26</f>
        <v>32316548</v>
      </c>
    </row>
    <row r="15" spans="1:16" ht="38.25">
      <c r="A15" s="18" t="s">
        <v>205</v>
      </c>
      <c r="B15" s="18" t="s">
        <v>206</v>
      </c>
      <c r="C15" s="221" t="s">
        <v>207</v>
      </c>
      <c r="D15" s="220" t="s">
        <v>334</v>
      </c>
      <c r="E15" s="22">
        <v>18306100</v>
      </c>
      <c r="F15" s="21">
        <v>18306100</v>
      </c>
      <c r="G15" s="21">
        <v>12927000</v>
      </c>
      <c r="H15" s="21">
        <v>970600</v>
      </c>
      <c r="I15" s="21">
        <v>0</v>
      </c>
      <c r="J15" s="22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>
        <f t="shared" si="1"/>
        <v>18306100</v>
      </c>
    </row>
    <row r="16" spans="1:16">
      <c r="A16" s="18" t="s">
        <v>210</v>
      </c>
      <c r="B16" s="18" t="s">
        <v>211</v>
      </c>
      <c r="C16" s="221" t="s">
        <v>249</v>
      </c>
      <c r="D16" s="220" t="s">
        <v>212</v>
      </c>
      <c r="E16" s="22">
        <v>1259998</v>
      </c>
      <c r="F16" s="21">
        <v>1259998</v>
      </c>
      <c r="G16" s="21">
        <v>0</v>
      </c>
      <c r="H16" s="21">
        <v>0</v>
      </c>
      <c r="I16" s="21">
        <v>0</v>
      </c>
      <c r="J16" s="22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2">
        <v>1259998</v>
      </c>
    </row>
    <row r="17" spans="1:16" ht="25.5">
      <c r="A17" s="18" t="s">
        <v>215</v>
      </c>
      <c r="B17" s="18"/>
      <c r="C17" s="221"/>
      <c r="D17" s="220" t="s">
        <v>335</v>
      </c>
      <c r="E17" s="22">
        <v>5351650</v>
      </c>
      <c r="F17" s="21">
        <v>5351650</v>
      </c>
      <c r="G17" s="21">
        <v>0</v>
      </c>
      <c r="H17" s="21">
        <v>0</v>
      </c>
      <c r="I17" s="21">
        <v>0</v>
      </c>
      <c r="J17" s="22">
        <v>500000</v>
      </c>
      <c r="K17" s="21">
        <v>0</v>
      </c>
      <c r="L17" s="21">
        <v>0</v>
      </c>
      <c r="M17" s="21">
        <v>0</v>
      </c>
      <c r="N17" s="21">
        <v>500000</v>
      </c>
      <c r="O17" s="21">
        <v>500000</v>
      </c>
      <c r="P17" s="22">
        <v>5851650</v>
      </c>
    </row>
    <row r="18" spans="1:16" s="228" customFormat="1" ht="38.25">
      <c r="A18" s="222" t="s">
        <v>166</v>
      </c>
      <c r="B18" s="223">
        <v>2111</v>
      </c>
      <c r="C18" s="224" t="s">
        <v>168</v>
      </c>
      <c r="D18" s="225" t="s">
        <v>169</v>
      </c>
      <c r="E18" s="226">
        <v>5351650</v>
      </c>
      <c r="F18" s="227">
        <v>5351650</v>
      </c>
      <c r="G18" s="227">
        <v>0</v>
      </c>
      <c r="H18" s="227">
        <v>0</v>
      </c>
      <c r="I18" s="227">
        <v>0</v>
      </c>
      <c r="J18" s="226">
        <v>500000</v>
      </c>
      <c r="K18" s="227">
        <v>0</v>
      </c>
      <c r="L18" s="227">
        <v>0</v>
      </c>
      <c r="M18" s="227">
        <v>0</v>
      </c>
      <c r="N18" s="227">
        <v>500000</v>
      </c>
      <c r="O18" s="227">
        <v>500000</v>
      </c>
      <c r="P18" s="226">
        <v>5851650</v>
      </c>
    </row>
    <row r="19" spans="1:16" ht="25.5">
      <c r="A19" s="18" t="s">
        <v>220</v>
      </c>
      <c r="B19" s="18"/>
      <c r="C19" s="221"/>
      <c r="D19" s="220" t="s">
        <v>336</v>
      </c>
      <c r="E19" s="22">
        <v>0</v>
      </c>
      <c r="F19" s="21">
        <v>0</v>
      </c>
      <c r="G19" s="21">
        <v>0</v>
      </c>
      <c r="H19" s="21">
        <v>0</v>
      </c>
      <c r="I19" s="21">
        <v>0</v>
      </c>
      <c r="J19" s="22">
        <v>6000000</v>
      </c>
      <c r="K19" s="21">
        <v>0</v>
      </c>
      <c r="L19" s="21">
        <v>0</v>
      </c>
      <c r="M19" s="21">
        <v>0</v>
      </c>
      <c r="N19" s="21">
        <v>6000000</v>
      </c>
      <c r="O19" s="21">
        <v>6000000</v>
      </c>
      <c r="P19" s="22">
        <v>6000000</v>
      </c>
    </row>
    <row r="20" spans="1:16" s="228" customFormat="1" ht="25.5">
      <c r="A20" s="222" t="s">
        <v>171</v>
      </c>
      <c r="B20" s="222">
        <v>2152</v>
      </c>
      <c r="C20" s="224" t="s">
        <v>173</v>
      </c>
      <c r="D20" s="225" t="s">
        <v>174</v>
      </c>
      <c r="E20" s="226">
        <v>0</v>
      </c>
      <c r="F20" s="227">
        <v>0</v>
      </c>
      <c r="G20" s="227">
        <v>0</v>
      </c>
      <c r="H20" s="227">
        <v>0</v>
      </c>
      <c r="I20" s="227">
        <v>0</v>
      </c>
      <c r="J20" s="226">
        <v>6000000</v>
      </c>
      <c r="K20" s="227">
        <v>0</v>
      </c>
      <c r="L20" s="227">
        <v>0</v>
      </c>
      <c r="M20" s="227">
        <v>0</v>
      </c>
      <c r="N20" s="227">
        <v>6000000</v>
      </c>
      <c r="O20" s="227">
        <v>6000000</v>
      </c>
      <c r="P20" s="226">
        <v>6000000</v>
      </c>
    </row>
    <row r="21" spans="1:16">
      <c r="A21" s="18" t="s">
        <v>242</v>
      </c>
      <c r="B21" s="18">
        <v>8400</v>
      </c>
      <c r="C21" s="219"/>
      <c r="D21" s="220" t="s">
        <v>243</v>
      </c>
      <c r="E21" s="22">
        <f>E22</f>
        <v>197900</v>
      </c>
      <c r="F21" s="22">
        <f t="shared" ref="F21:O21" si="3">F22</f>
        <v>197900</v>
      </c>
      <c r="G21" s="22">
        <f t="shared" si="3"/>
        <v>0</v>
      </c>
      <c r="H21" s="22">
        <f t="shared" si="3"/>
        <v>0</v>
      </c>
      <c r="I21" s="22">
        <f t="shared" si="3"/>
        <v>0</v>
      </c>
      <c r="J21" s="22">
        <f t="shared" si="3"/>
        <v>400000</v>
      </c>
      <c r="K21" s="22">
        <f t="shared" si="3"/>
        <v>0</v>
      </c>
      <c r="L21" s="22">
        <f t="shared" si="3"/>
        <v>0</v>
      </c>
      <c r="M21" s="22">
        <f t="shared" si="3"/>
        <v>0</v>
      </c>
      <c r="N21" s="22">
        <f t="shared" si="3"/>
        <v>400000</v>
      </c>
      <c r="O21" s="22">
        <f t="shared" si="3"/>
        <v>400000</v>
      </c>
      <c r="P21" s="22">
        <f t="shared" si="1"/>
        <v>597900</v>
      </c>
    </row>
    <row r="22" spans="1:16" ht="25.5">
      <c r="A22" s="23" t="s">
        <v>175</v>
      </c>
      <c r="B22" s="23">
        <v>8410</v>
      </c>
      <c r="C22" s="229" t="s">
        <v>177</v>
      </c>
      <c r="D22" s="230" t="s">
        <v>178</v>
      </c>
      <c r="E22" s="26">
        <v>197900</v>
      </c>
      <c r="F22" s="25">
        <v>197900</v>
      </c>
      <c r="G22" s="25">
        <v>0</v>
      </c>
      <c r="H22" s="25">
        <v>0</v>
      </c>
      <c r="I22" s="25">
        <v>0</v>
      </c>
      <c r="J22" s="26">
        <v>400000</v>
      </c>
      <c r="K22" s="25">
        <v>0</v>
      </c>
      <c r="L22" s="25">
        <v>0</v>
      </c>
      <c r="M22" s="25">
        <v>0</v>
      </c>
      <c r="N22" s="25">
        <v>400000</v>
      </c>
      <c r="O22" s="25">
        <v>400000</v>
      </c>
      <c r="P22" s="26">
        <f t="shared" si="1"/>
        <v>597900</v>
      </c>
    </row>
    <row r="23" spans="1:16" ht="25.5">
      <c r="A23" s="18" t="s">
        <v>224</v>
      </c>
      <c r="B23" s="18" t="s">
        <v>337</v>
      </c>
      <c r="C23" s="221" t="s">
        <v>225</v>
      </c>
      <c r="D23" s="220" t="s">
        <v>338</v>
      </c>
      <c r="E23" s="22">
        <v>28400</v>
      </c>
      <c r="F23" s="21">
        <v>28400</v>
      </c>
      <c r="G23" s="21">
        <v>0</v>
      </c>
      <c r="H23" s="21">
        <v>0</v>
      </c>
      <c r="I23" s="21">
        <v>0</v>
      </c>
      <c r="J23" s="22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2">
        <f t="shared" si="1"/>
        <v>28400</v>
      </c>
    </row>
    <row r="24" spans="1:16">
      <c r="A24" s="18" t="s">
        <v>339</v>
      </c>
      <c r="B24" s="18">
        <v>8200</v>
      </c>
      <c r="C24" s="221"/>
      <c r="D24" s="220" t="s">
        <v>340</v>
      </c>
      <c r="E24" s="22">
        <v>232500</v>
      </c>
      <c r="F24" s="21">
        <v>232500</v>
      </c>
      <c r="G24" s="21">
        <v>0</v>
      </c>
      <c r="H24" s="21">
        <v>0</v>
      </c>
      <c r="I24" s="21">
        <v>0</v>
      </c>
      <c r="J24" s="22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2">
        <v>232500</v>
      </c>
    </row>
    <row r="25" spans="1:16" s="228" customFormat="1" ht="25.5">
      <c r="A25" s="222" t="s">
        <v>228</v>
      </c>
      <c r="B25" s="222">
        <v>8220</v>
      </c>
      <c r="C25" s="224" t="s">
        <v>230</v>
      </c>
      <c r="D25" s="225" t="s">
        <v>231</v>
      </c>
      <c r="E25" s="226">
        <v>30000</v>
      </c>
      <c r="F25" s="227">
        <v>30000</v>
      </c>
      <c r="G25" s="227">
        <v>0</v>
      </c>
      <c r="H25" s="227">
        <v>0</v>
      </c>
      <c r="I25" s="227">
        <v>0</v>
      </c>
      <c r="J25" s="226">
        <v>0</v>
      </c>
      <c r="K25" s="227">
        <v>0</v>
      </c>
      <c r="L25" s="227">
        <v>0</v>
      </c>
      <c r="M25" s="227">
        <v>0</v>
      </c>
      <c r="N25" s="227">
        <v>0</v>
      </c>
      <c r="O25" s="227">
        <v>0</v>
      </c>
      <c r="P25" s="226">
        <f t="shared" si="1"/>
        <v>30000</v>
      </c>
    </row>
    <row r="26" spans="1:16" s="228" customFormat="1">
      <c r="A26" s="222" t="s">
        <v>233</v>
      </c>
      <c r="B26" s="222">
        <v>8230</v>
      </c>
      <c r="C26" s="224" t="s">
        <v>230</v>
      </c>
      <c r="D26" s="225" t="s">
        <v>235</v>
      </c>
      <c r="E26" s="226">
        <v>202500</v>
      </c>
      <c r="F26" s="227">
        <v>202500</v>
      </c>
      <c r="G26" s="227">
        <v>0</v>
      </c>
      <c r="H26" s="227">
        <v>0</v>
      </c>
      <c r="I26" s="227">
        <v>0</v>
      </c>
      <c r="J26" s="226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226">
        <f t="shared" si="1"/>
        <v>202500</v>
      </c>
    </row>
    <row r="27" spans="1:16" ht="25.5">
      <c r="A27" s="18" t="s">
        <v>237</v>
      </c>
      <c r="B27" s="18">
        <v>8340</v>
      </c>
      <c r="C27" s="221" t="s">
        <v>239</v>
      </c>
      <c r="D27" s="220" t="s">
        <v>240</v>
      </c>
      <c r="E27" s="22">
        <v>0</v>
      </c>
      <c r="F27" s="21">
        <v>0</v>
      </c>
      <c r="G27" s="21">
        <v>0</v>
      </c>
      <c r="H27" s="21">
        <v>0</v>
      </c>
      <c r="I27" s="21">
        <v>0</v>
      </c>
      <c r="J27" s="22">
        <v>40000</v>
      </c>
      <c r="K27" s="21">
        <v>40000</v>
      </c>
      <c r="L27" s="21">
        <v>0</v>
      </c>
      <c r="M27" s="21">
        <v>0</v>
      </c>
      <c r="N27" s="21">
        <v>0</v>
      </c>
      <c r="O27" s="21">
        <v>0</v>
      </c>
      <c r="P27" s="22">
        <f t="shared" si="1"/>
        <v>40000</v>
      </c>
    </row>
    <row r="28" spans="1:16" ht="51" hidden="1">
      <c r="A28" s="18" t="s">
        <v>341</v>
      </c>
      <c r="B28" s="18">
        <v>7691</v>
      </c>
      <c r="C28" s="221" t="s">
        <v>119</v>
      </c>
      <c r="D28" s="220" t="s">
        <v>342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2"/>
      <c r="K28" s="21"/>
      <c r="L28" s="21"/>
      <c r="M28" s="21"/>
      <c r="N28" s="21"/>
      <c r="O28" s="21">
        <v>0</v>
      </c>
      <c r="P28" s="22">
        <f t="shared" si="1"/>
        <v>0</v>
      </c>
    </row>
    <row r="29" spans="1:16" ht="25.5">
      <c r="A29" s="18" t="s">
        <v>245</v>
      </c>
      <c r="B29" s="19"/>
      <c r="C29" s="219"/>
      <c r="D29" s="220" t="s">
        <v>246</v>
      </c>
      <c r="E29" s="22">
        <f>E30</f>
        <v>187098398</v>
      </c>
      <c r="F29" s="22">
        <f t="shared" ref="F29:O29" si="4">F30</f>
        <v>187098398</v>
      </c>
      <c r="G29" s="22">
        <f t="shared" si="4"/>
        <v>123268200</v>
      </c>
      <c r="H29" s="22">
        <f t="shared" si="4"/>
        <v>20695700</v>
      </c>
      <c r="I29" s="22">
        <f t="shared" si="4"/>
        <v>0</v>
      </c>
      <c r="J29" s="22">
        <f t="shared" si="4"/>
        <v>13452700</v>
      </c>
      <c r="K29" s="22">
        <f t="shared" si="4"/>
        <v>13286000</v>
      </c>
      <c r="L29" s="22">
        <f t="shared" si="4"/>
        <v>2014516</v>
      </c>
      <c r="M29" s="22">
        <f t="shared" si="4"/>
        <v>525751</v>
      </c>
      <c r="N29" s="22">
        <f t="shared" si="4"/>
        <v>166700</v>
      </c>
      <c r="O29" s="22">
        <f t="shared" si="4"/>
        <v>0</v>
      </c>
      <c r="P29" s="22">
        <f t="shared" si="1"/>
        <v>200551098</v>
      </c>
    </row>
    <row r="30" spans="1:16" ht="25.5">
      <c r="A30" s="18" t="s">
        <v>247</v>
      </c>
      <c r="B30" s="19"/>
      <c r="C30" s="219"/>
      <c r="D30" s="220" t="s">
        <v>246</v>
      </c>
      <c r="E30" s="22">
        <f>E31+E32+E33+E34+E35+E36+E37+E40+E41</f>
        <v>187098398</v>
      </c>
      <c r="F30" s="22">
        <f t="shared" ref="F30:O30" si="5">F31+F32+F33+F34+F35+F36+F37+F40+F41</f>
        <v>187098398</v>
      </c>
      <c r="G30" s="22">
        <f t="shared" si="5"/>
        <v>123268200</v>
      </c>
      <c r="H30" s="22">
        <f t="shared" si="5"/>
        <v>20695700</v>
      </c>
      <c r="I30" s="22">
        <f t="shared" si="5"/>
        <v>0</v>
      </c>
      <c r="J30" s="22">
        <f t="shared" si="5"/>
        <v>13452700</v>
      </c>
      <c r="K30" s="22">
        <f t="shared" si="5"/>
        <v>13286000</v>
      </c>
      <c r="L30" s="22">
        <f t="shared" si="5"/>
        <v>2014516</v>
      </c>
      <c r="M30" s="22">
        <f t="shared" si="5"/>
        <v>525751</v>
      </c>
      <c r="N30" s="22">
        <f t="shared" si="5"/>
        <v>166700</v>
      </c>
      <c r="O30" s="22">
        <f t="shared" si="5"/>
        <v>0</v>
      </c>
      <c r="P30" s="22">
        <f t="shared" si="1"/>
        <v>200551098</v>
      </c>
    </row>
    <row r="31" spans="1:16" ht="38.25">
      <c r="A31" s="18" t="s">
        <v>343</v>
      </c>
      <c r="B31" s="18" t="s">
        <v>206</v>
      </c>
      <c r="C31" s="221" t="s">
        <v>207</v>
      </c>
      <c r="D31" s="220" t="s">
        <v>334</v>
      </c>
      <c r="E31" s="22">
        <v>1577100</v>
      </c>
      <c r="F31" s="21">
        <v>1577100</v>
      </c>
      <c r="G31" s="21">
        <v>1244300</v>
      </c>
      <c r="H31" s="21">
        <v>27100</v>
      </c>
      <c r="I31" s="21">
        <v>0</v>
      </c>
      <c r="J31" s="22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2">
        <f t="shared" si="1"/>
        <v>1577100</v>
      </c>
    </row>
    <row r="32" spans="1:16">
      <c r="A32" s="18" t="s">
        <v>248</v>
      </c>
      <c r="B32" s="18" t="s">
        <v>211</v>
      </c>
      <c r="C32" s="221" t="s">
        <v>249</v>
      </c>
      <c r="D32" s="220" t="s">
        <v>212</v>
      </c>
      <c r="E32" s="22">
        <v>399998</v>
      </c>
      <c r="F32" s="21">
        <v>399998</v>
      </c>
      <c r="G32" s="21">
        <v>0</v>
      </c>
      <c r="H32" s="21">
        <v>0</v>
      </c>
      <c r="I32" s="21">
        <v>0</v>
      </c>
      <c r="J32" s="22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2">
        <v>399998</v>
      </c>
    </row>
    <row r="33" spans="1:16">
      <c r="A33" s="18" t="s">
        <v>344</v>
      </c>
      <c r="B33" s="18" t="s">
        <v>281</v>
      </c>
      <c r="C33" s="221" t="s">
        <v>345</v>
      </c>
      <c r="D33" s="220" t="s">
        <v>346</v>
      </c>
      <c r="E33" s="22">
        <v>59647300</v>
      </c>
      <c r="F33" s="21">
        <v>59647300</v>
      </c>
      <c r="G33" s="21">
        <v>35040600</v>
      </c>
      <c r="H33" s="21">
        <v>7297000</v>
      </c>
      <c r="I33" s="21">
        <v>0</v>
      </c>
      <c r="J33" s="22">
        <v>5910800</v>
      </c>
      <c r="K33" s="21">
        <v>5910800</v>
      </c>
      <c r="L33" s="21">
        <v>53600</v>
      </c>
      <c r="M33" s="21">
        <v>2200</v>
      </c>
      <c r="N33" s="21">
        <v>0</v>
      </c>
      <c r="O33" s="21">
        <v>0</v>
      </c>
      <c r="P33" s="22">
        <f t="shared" si="1"/>
        <v>65558100</v>
      </c>
    </row>
    <row r="34" spans="1:16" ht="63.75">
      <c r="A34" s="18" t="s">
        <v>347</v>
      </c>
      <c r="B34" s="18" t="s">
        <v>276</v>
      </c>
      <c r="C34" s="221" t="s">
        <v>348</v>
      </c>
      <c r="D34" s="220" t="s">
        <v>349</v>
      </c>
      <c r="E34" s="22">
        <v>102865000</v>
      </c>
      <c r="F34" s="21">
        <v>102865000</v>
      </c>
      <c r="G34" s="21">
        <v>72199000</v>
      </c>
      <c r="H34" s="21">
        <v>10468200</v>
      </c>
      <c r="I34" s="21">
        <v>0</v>
      </c>
      <c r="J34" s="22">
        <v>4184200</v>
      </c>
      <c r="K34" s="21">
        <v>4116200</v>
      </c>
      <c r="L34" s="21">
        <v>269400</v>
      </c>
      <c r="M34" s="21">
        <v>18300</v>
      </c>
      <c r="N34" s="21">
        <v>68000</v>
      </c>
      <c r="O34" s="21">
        <v>0</v>
      </c>
      <c r="P34" s="22">
        <f t="shared" si="1"/>
        <v>107049200</v>
      </c>
    </row>
    <row r="35" spans="1:16" ht="38.25">
      <c r="A35" s="18" t="s">
        <v>350</v>
      </c>
      <c r="B35" s="18" t="s">
        <v>294</v>
      </c>
      <c r="C35" s="221" t="s">
        <v>351</v>
      </c>
      <c r="D35" s="220" t="s">
        <v>352</v>
      </c>
      <c r="E35" s="22">
        <v>9726500</v>
      </c>
      <c r="F35" s="21">
        <v>9726500</v>
      </c>
      <c r="G35" s="21">
        <v>6909800</v>
      </c>
      <c r="H35" s="21">
        <v>710400</v>
      </c>
      <c r="I35" s="21">
        <v>0</v>
      </c>
      <c r="J35" s="22">
        <v>2186600</v>
      </c>
      <c r="K35" s="21">
        <v>2087900</v>
      </c>
      <c r="L35" s="21">
        <v>1394000</v>
      </c>
      <c r="M35" s="21">
        <v>54000</v>
      </c>
      <c r="N35" s="21">
        <v>98700</v>
      </c>
      <c r="O35" s="21">
        <v>0</v>
      </c>
      <c r="P35" s="22">
        <f t="shared" si="1"/>
        <v>11913100</v>
      </c>
    </row>
    <row r="36" spans="1:16" ht="25.5">
      <c r="A36" s="18" t="s">
        <v>353</v>
      </c>
      <c r="B36" s="18" t="s">
        <v>354</v>
      </c>
      <c r="C36" s="221" t="s">
        <v>355</v>
      </c>
      <c r="D36" s="220" t="s">
        <v>356</v>
      </c>
      <c r="E36" s="22">
        <v>2073900</v>
      </c>
      <c r="F36" s="21">
        <v>2073900</v>
      </c>
      <c r="G36" s="21">
        <v>1449900</v>
      </c>
      <c r="H36" s="21">
        <v>46500</v>
      </c>
      <c r="I36" s="21">
        <v>0</v>
      </c>
      <c r="J36" s="22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2">
        <f t="shared" si="1"/>
        <v>2073900</v>
      </c>
    </row>
    <row r="37" spans="1:16">
      <c r="A37" s="18" t="s">
        <v>357</v>
      </c>
      <c r="B37" s="18" t="s">
        <v>358</v>
      </c>
      <c r="C37" s="221"/>
      <c r="D37" s="220" t="s">
        <v>359</v>
      </c>
      <c r="E37" s="22">
        <v>3267800</v>
      </c>
      <c r="F37" s="21">
        <v>3267800</v>
      </c>
      <c r="G37" s="21">
        <v>2415000</v>
      </c>
      <c r="H37" s="21">
        <v>73700</v>
      </c>
      <c r="I37" s="21">
        <v>0</v>
      </c>
      <c r="J37" s="22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2">
        <f t="shared" si="1"/>
        <v>3267800</v>
      </c>
    </row>
    <row r="38" spans="1:16" s="228" customFormat="1" ht="25.5">
      <c r="A38" s="222" t="s">
        <v>360</v>
      </c>
      <c r="B38" s="222" t="s">
        <v>358</v>
      </c>
      <c r="C38" s="224" t="s">
        <v>355</v>
      </c>
      <c r="D38" s="225" t="s">
        <v>361</v>
      </c>
      <c r="E38" s="226">
        <v>3238700</v>
      </c>
      <c r="F38" s="227">
        <v>3238700</v>
      </c>
      <c r="G38" s="227">
        <v>2415000</v>
      </c>
      <c r="H38" s="227">
        <v>73700</v>
      </c>
      <c r="I38" s="227">
        <v>0</v>
      </c>
      <c r="J38" s="226">
        <v>0</v>
      </c>
      <c r="K38" s="227">
        <v>0</v>
      </c>
      <c r="L38" s="227">
        <v>0</v>
      </c>
      <c r="M38" s="227">
        <v>0</v>
      </c>
      <c r="N38" s="227">
        <v>0</v>
      </c>
      <c r="O38" s="227">
        <v>0</v>
      </c>
      <c r="P38" s="226">
        <f t="shared" si="1"/>
        <v>3238700</v>
      </c>
    </row>
    <row r="39" spans="1:16" s="228" customFormat="1" ht="25.5">
      <c r="A39" s="222" t="s">
        <v>362</v>
      </c>
      <c r="B39" s="222">
        <v>1160</v>
      </c>
      <c r="C39" s="224" t="s">
        <v>355</v>
      </c>
      <c r="D39" s="225" t="s">
        <v>359</v>
      </c>
      <c r="E39" s="226">
        <v>29100</v>
      </c>
      <c r="F39" s="227">
        <v>29100</v>
      </c>
      <c r="G39" s="227">
        <v>0</v>
      </c>
      <c r="H39" s="227">
        <v>0</v>
      </c>
      <c r="I39" s="227">
        <v>0</v>
      </c>
      <c r="J39" s="226">
        <v>0</v>
      </c>
      <c r="K39" s="227">
        <v>0</v>
      </c>
      <c r="L39" s="227">
        <v>0</v>
      </c>
      <c r="M39" s="227">
        <v>0</v>
      </c>
      <c r="N39" s="227">
        <v>0</v>
      </c>
      <c r="O39" s="227">
        <v>0</v>
      </c>
      <c r="P39" s="226">
        <f t="shared" si="1"/>
        <v>29100</v>
      </c>
    </row>
    <row r="40" spans="1:16" ht="63.75">
      <c r="A40" s="18" t="s">
        <v>250</v>
      </c>
      <c r="B40" s="18">
        <v>3140</v>
      </c>
      <c r="C40" s="221" t="s">
        <v>251</v>
      </c>
      <c r="D40" s="220" t="s">
        <v>252</v>
      </c>
      <c r="E40" s="22">
        <v>199900</v>
      </c>
      <c r="F40" s="21">
        <v>199900</v>
      </c>
      <c r="G40" s="21">
        <v>0</v>
      </c>
      <c r="H40" s="21">
        <v>0</v>
      </c>
      <c r="I40" s="21">
        <v>0</v>
      </c>
      <c r="J40" s="22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2">
        <f t="shared" si="1"/>
        <v>199900</v>
      </c>
    </row>
    <row r="41" spans="1:16" ht="25.5">
      <c r="A41" s="18" t="s">
        <v>363</v>
      </c>
      <c r="B41" s="18" t="s">
        <v>364</v>
      </c>
      <c r="C41" s="219"/>
      <c r="D41" s="220" t="s">
        <v>365</v>
      </c>
      <c r="E41" s="22">
        <v>7340900</v>
      </c>
      <c r="F41" s="21">
        <v>7340900</v>
      </c>
      <c r="G41" s="21">
        <v>4009600</v>
      </c>
      <c r="H41" s="21">
        <v>2072800</v>
      </c>
      <c r="I41" s="21">
        <v>0</v>
      </c>
      <c r="J41" s="22">
        <v>1171100</v>
      </c>
      <c r="K41" s="21">
        <v>1171100</v>
      </c>
      <c r="L41" s="21">
        <v>297516</v>
      </c>
      <c r="M41" s="21">
        <v>451251</v>
      </c>
      <c r="N41" s="21">
        <v>0</v>
      </c>
      <c r="O41" s="21">
        <v>0</v>
      </c>
      <c r="P41" s="22">
        <f t="shared" si="1"/>
        <v>8512000</v>
      </c>
    </row>
    <row r="42" spans="1:16" ht="38.25">
      <c r="A42" s="23" t="s">
        <v>366</v>
      </c>
      <c r="B42" s="23" t="s">
        <v>367</v>
      </c>
      <c r="C42" s="229" t="s">
        <v>368</v>
      </c>
      <c r="D42" s="230" t="s">
        <v>369</v>
      </c>
      <c r="E42" s="26">
        <v>7340900</v>
      </c>
      <c r="F42" s="25">
        <v>7340900</v>
      </c>
      <c r="G42" s="25">
        <v>4009600</v>
      </c>
      <c r="H42" s="25">
        <v>2072800</v>
      </c>
      <c r="I42" s="25">
        <v>0</v>
      </c>
      <c r="J42" s="26">
        <v>1171100</v>
      </c>
      <c r="K42" s="25">
        <v>1171100</v>
      </c>
      <c r="L42" s="25">
        <v>297516</v>
      </c>
      <c r="M42" s="25">
        <v>451251</v>
      </c>
      <c r="N42" s="25">
        <v>0</v>
      </c>
      <c r="O42" s="25">
        <v>0</v>
      </c>
      <c r="P42" s="26">
        <f t="shared" si="1"/>
        <v>8512000</v>
      </c>
    </row>
    <row r="43" spans="1:16" ht="25.5">
      <c r="A43" s="18" t="s">
        <v>254</v>
      </c>
      <c r="B43" s="19"/>
      <c r="C43" s="219"/>
      <c r="D43" s="220" t="s">
        <v>255</v>
      </c>
      <c r="E43" s="22">
        <f>E44</f>
        <v>178326308</v>
      </c>
      <c r="F43" s="22">
        <f t="shared" ref="F43:O43" si="6">F44</f>
        <v>178326308</v>
      </c>
      <c r="G43" s="22">
        <f t="shared" si="6"/>
        <v>11849800</v>
      </c>
      <c r="H43" s="22">
        <f t="shared" si="6"/>
        <v>376200</v>
      </c>
      <c r="I43" s="22">
        <f t="shared" si="6"/>
        <v>0</v>
      </c>
      <c r="J43" s="22">
        <f t="shared" si="6"/>
        <v>21400</v>
      </c>
      <c r="K43" s="22">
        <f t="shared" si="6"/>
        <v>21400</v>
      </c>
      <c r="L43" s="22">
        <f t="shared" si="6"/>
        <v>0</v>
      </c>
      <c r="M43" s="22">
        <f t="shared" si="6"/>
        <v>0</v>
      </c>
      <c r="N43" s="22">
        <f t="shared" si="6"/>
        <v>0</v>
      </c>
      <c r="O43" s="22">
        <f t="shared" si="6"/>
        <v>0</v>
      </c>
      <c r="P43" s="22">
        <f t="shared" si="1"/>
        <v>178347708</v>
      </c>
    </row>
    <row r="44" spans="1:16" ht="25.5">
      <c r="A44" s="18" t="s">
        <v>256</v>
      </c>
      <c r="B44" s="19"/>
      <c r="C44" s="219"/>
      <c r="D44" s="220" t="s">
        <v>255</v>
      </c>
      <c r="E44" s="22">
        <f>E45+E46+E47+E48+E51+E54+E59+E67+E73+E76+E77+E78+E80</f>
        <v>178326308</v>
      </c>
      <c r="F44" s="22">
        <f>F45+F46+F47+F48+F51+F54+F59+F67+F73+F76+F77+F78+F80</f>
        <v>178326308</v>
      </c>
      <c r="G44" s="22">
        <f t="shared" ref="G44:O44" si="7">G45+G47+G48+G51+G54+G59+G67+G73+G76+G77+G78+G80</f>
        <v>11849800</v>
      </c>
      <c r="H44" s="22">
        <f t="shared" si="7"/>
        <v>376200</v>
      </c>
      <c r="I44" s="22">
        <f t="shared" si="7"/>
        <v>0</v>
      </c>
      <c r="J44" s="22">
        <f t="shared" si="7"/>
        <v>21400</v>
      </c>
      <c r="K44" s="22">
        <f t="shared" si="7"/>
        <v>21400</v>
      </c>
      <c r="L44" s="22">
        <f t="shared" si="7"/>
        <v>0</v>
      </c>
      <c r="M44" s="22">
        <f t="shared" si="7"/>
        <v>0</v>
      </c>
      <c r="N44" s="22">
        <f t="shared" si="7"/>
        <v>0</v>
      </c>
      <c r="O44" s="22">
        <f t="shared" si="7"/>
        <v>0</v>
      </c>
      <c r="P44" s="22">
        <f t="shared" si="1"/>
        <v>178347708</v>
      </c>
    </row>
    <row r="45" spans="1:16" ht="38.25">
      <c r="A45" s="18" t="s">
        <v>370</v>
      </c>
      <c r="B45" s="18" t="s">
        <v>206</v>
      </c>
      <c r="C45" s="221" t="s">
        <v>207</v>
      </c>
      <c r="D45" s="220" t="s">
        <v>334</v>
      </c>
      <c r="E45" s="22">
        <v>9745300</v>
      </c>
      <c r="F45" s="21">
        <v>9745300</v>
      </c>
      <c r="G45" s="21">
        <v>7632100</v>
      </c>
      <c r="H45" s="21">
        <v>157500</v>
      </c>
      <c r="I45" s="21">
        <v>0</v>
      </c>
      <c r="J45" s="22">
        <v>400</v>
      </c>
      <c r="K45" s="21">
        <v>400</v>
      </c>
      <c r="L45" s="21">
        <v>0</v>
      </c>
      <c r="M45" s="21">
        <v>0</v>
      </c>
      <c r="N45" s="21">
        <v>0</v>
      </c>
      <c r="O45" s="21">
        <v>0</v>
      </c>
      <c r="P45" s="22">
        <f t="shared" si="1"/>
        <v>9745700</v>
      </c>
    </row>
    <row r="46" spans="1:16">
      <c r="A46" s="18" t="s">
        <v>257</v>
      </c>
      <c r="B46" s="18" t="s">
        <v>211</v>
      </c>
      <c r="C46" s="221" t="s">
        <v>249</v>
      </c>
      <c r="D46" s="220" t="s">
        <v>212</v>
      </c>
      <c r="E46" s="22">
        <v>140008</v>
      </c>
      <c r="F46" s="21">
        <v>140008</v>
      </c>
      <c r="G46" s="21">
        <v>0</v>
      </c>
      <c r="H46" s="21">
        <v>0</v>
      </c>
      <c r="I46" s="21">
        <v>0</v>
      </c>
      <c r="J46" s="22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2">
        <f t="shared" si="1"/>
        <v>140008</v>
      </c>
    </row>
    <row r="47" spans="1:16" ht="153">
      <c r="A47" s="18" t="s">
        <v>371</v>
      </c>
      <c r="B47" s="18">
        <v>3230</v>
      </c>
      <c r="C47" s="231">
        <v>1040</v>
      </c>
      <c r="D47" s="21" t="s">
        <v>372</v>
      </c>
      <c r="E47" s="22">
        <v>828000</v>
      </c>
      <c r="F47" s="21">
        <v>828000</v>
      </c>
      <c r="G47" s="21">
        <v>0</v>
      </c>
      <c r="H47" s="21">
        <v>0</v>
      </c>
      <c r="I47" s="21">
        <v>0</v>
      </c>
      <c r="J47" s="22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2">
        <v>0</v>
      </c>
    </row>
    <row r="48" spans="1:16" s="236" customFormat="1" ht="63.75">
      <c r="A48" s="232" t="s">
        <v>373</v>
      </c>
      <c r="B48" s="232" t="s">
        <v>374</v>
      </c>
      <c r="C48" s="233"/>
      <c r="D48" s="234" t="s">
        <v>375</v>
      </c>
      <c r="E48" s="22">
        <v>94739000</v>
      </c>
      <c r="F48" s="235">
        <f>SUM(F49:F50)</f>
        <v>94739000</v>
      </c>
      <c r="G48" s="235">
        <v>0</v>
      </c>
      <c r="H48" s="235">
        <v>0</v>
      </c>
      <c r="I48" s="235">
        <v>0</v>
      </c>
      <c r="J48" s="226">
        <v>0</v>
      </c>
      <c r="K48" s="235">
        <v>0</v>
      </c>
      <c r="L48" s="235">
        <v>0</v>
      </c>
      <c r="M48" s="235">
        <v>0</v>
      </c>
      <c r="N48" s="235">
        <v>0</v>
      </c>
      <c r="O48" s="235">
        <v>0</v>
      </c>
      <c r="P48" s="26">
        <f t="shared" si="1"/>
        <v>94739000</v>
      </c>
    </row>
    <row r="49" spans="1:16" s="236" customFormat="1" ht="38.25">
      <c r="A49" s="237" t="s">
        <v>376</v>
      </c>
      <c r="B49" s="237" t="s">
        <v>377</v>
      </c>
      <c r="C49" s="238" t="s">
        <v>263</v>
      </c>
      <c r="D49" s="239" t="s">
        <v>378</v>
      </c>
      <c r="E49" s="226">
        <v>29000000</v>
      </c>
      <c r="F49" s="240">
        <v>29000000</v>
      </c>
      <c r="G49" s="240">
        <v>0</v>
      </c>
      <c r="H49" s="240">
        <v>0</v>
      </c>
      <c r="I49" s="240">
        <v>0</v>
      </c>
      <c r="J49" s="226">
        <v>0</v>
      </c>
      <c r="K49" s="240">
        <v>0</v>
      </c>
      <c r="L49" s="240">
        <v>0</v>
      </c>
      <c r="M49" s="240">
        <v>0</v>
      </c>
      <c r="N49" s="240">
        <v>0</v>
      </c>
      <c r="O49" s="240">
        <v>0</v>
      </c>
      <c r="P49" s="26">
        <f t="shared" si="1"/>
        <v>29000000</v>
      </c>
    </row>
    <row r="50" spans="1:16" s="236" customFormat="1" ht="38.25">
      <c r="A50" s="237" t="s">
        <v>379</v>
      </c>
      <c r="B50" s="237">
        <v>3012</v>
      </c>
      <c r="C50" s="238" t="s">
        <v>284</v>
      </c>
      <c r="D50" s="239" t="s">
        <v>380</v>
      </c>
      <c r="E50" s="226">
        <v>65739000</v>
      </c>
      <c r="F50" s="240">
        <v>65739000</v>
      </c>
      <c r="G50" s="240">
        <v>0</v>
      </c>
      <c r="H50" s="240">
        <v>0</v>
      </c>
      <c r="I50" s="240">
        <v>0</v>
      </c>
      <c r="J50" s="226">
        <v>0</v>
      </c>
      <c r="K50" s="240">
        <v>0</v>
      </c>
      <c r="L50" s="240">
        <v>0</v>
      </c>
      <c r="M50" s="240">
        <v>0</v>
      </c>
      <c r="N50" s="240">
        <v>0</v>
      </c>
      <c r="O50" s="240">
        <v>0</v>
      </c>
      <c r="P50" s="26">
        <f t="shared" si="1"/>
        <v>65739000</v>
      </c>
    </row>
    <row r="51" spans="1:16" s="236" customFormat="1" ht="38.25">
      <c r="A51" s="232" t="s">
        <v>381</v>
      </c>
      <c r="B51" s="232" t="s">
        <v>382</v>
      </c>
      <c r="C51" s="233"/>
      <c r="D51" s="234" t="s">
        <v>383</v>
      </c>
      <c r="E51" s="22">
        <v>32000</v>
      </c>
      <c r="F51" s="235">
        <f>SUM(F52:F53)</f>
        <v>32000</v>
      </c>
      <c r="G51" s="235">
        <v>0</v>
      </c>
      <c r="H51" s="235">
        <v>0</v>
      </c>
      <c r="I51" s="235">
        <v>0</v>
      </c>
      <c r="J51" s="226">
        <v>0</v>
      </c>
      <c r="K51" s="235">
        <v>0</v>
      </c>
      <c r="L51" s="235">
        <v>0</v>
      </c>
      <c r="M51" s="235">
        <v>0</v>
      </c>
      <c r="N51" s="235">
        <v>0</v>
      </c>
      <c r="O51" s="235">
        <v>0</v>
      </c>
      <c r="P51" s="22">
        <f t="shared" si="1"/>
        <v>32000</v>
      </c>
    </row>
    <row r="52" spans="1:16" s="236" customFormat="1" ht="51">
      <c r="A52" s="237" t="s">
        <v>384</v>
      </c>
      <c r="B52" s="237" t="s">
        <v>385</v>
      </c>
      <c r="C52" s="238" t="s">
        <v>263</v>
      </c>
      <c r="D52" s="239" t="s">
        <v>386</v>
      </c>
      <c r="E52" s="226">
        <v>9000</v>
      </c>
      <c r="F52" s="240">
        <v>9000</v>
      </c>
      <c r="G52" s="240">
        <v>0</v>
      </c>
      <c r="H52" s="240">
        <v>0</v>
      </c>
      <c r="I52" s="240">
        <v>0</v>
      </c>
      <c r="J52" s="226">
        <v>0</v>
      </c>
      <c r="K52" s="240">
        <v>0</v>
      </c>
      <c r="L52" s="240">
        <v>0</v>
      </c>
      <c r="M52" s="240">
        <v>0</v>
      </c>
      <c r="N52" s="240">
        <v>0</v>
      </c>
      <c r="O52" s="240">
        <v>0</v>
      </c>
      <c r="P52" s="26">
        <f t="shared" si="1"/>
        <v>9000</v>
      </c>
    </row>
    <row r="53" spans="1:16" s="236" customFormat="1" ht="51">
      <c r="A53" s="237" t="s">
        <v>387</v>
      </c>
      <c r="B53" s="237" t="s">
        <v>388</v>
      </c>
      <c r="C53" s="238" t="s">
        <v>284</v>
      </c>
      <c r="D53" s="239" t="s">
        <v>389</v>
      </c>
      <c r="E53" s="226">
        <v>23000</v>
      </c>
      <c r="F53" s="240">
        <v>23000</v>
      </c>
      <c r="G53" s="240">
        <v>0</v>
      </c>
      <c r="H53" s="240">
        <v>0</v>
      </c>
      <c r="I53" s="240">
        <v>0</v>
      </c>
      <c r="J53" s="226">
        <v>0</v>
      </c>
      <c r="K53" s="240">
        <v>0</v>
      </c>
      <c r="L53" s="240">
        <v>0</v>
      </c>
      <c r="M53" s="240">
        <v>0</v>
      </c>
      <c r="N53" s="240">
        <v>0</v>
      </c>
      <c r="O53" s="240">
        <v>0</v>
      </c>
      <c r="P53" s="26">
        <f t="shared" si="1"/>
        <v>23000</v>
      </c>
    </row>
    <row r="54" spans="1:16" s="236" customFormat="1" ht="51">
      <c r="A54" s="232" t="s">
        <v>260</v>
      </c>
      <c r="B54" s="232" t="s">
        <v>390</v>
      </c>
      <c r="C54" s="233"/>
      <c r="D54" s="234" t="s">
        <v>391</v>
      </c>
      <c r="E54" s="22">
        <f>E55+E56+E57+E58</f>
        <v>1197000</v>
      </c>
      <c r="F54" s="235">
        <f t="shared" ref="F54:O54" si="8">F55+F56+F57+F58</f>
        <v>1197000</v>
      </c>
      <c r="G54" s="235">
        <f t="shared" si="8"/>
        <v>0</v>
      </c>
      <c r="H54" s="235">
        <f t="shared" si="8"/>
        <v>0</v>
      </c>
      <c r="I54" s="235">
        <f t="shared" si="8"/>
        <v>0</v>
      </c>
      <c r="J54" s="226">
        <v>0</v>
      </c>
      <c r="K54" s="235">
        <f t="shared" si="8"/>
        <v>0</v>
      </c>
      <c r="L54" s="235">
        <f t="shared" si="8"/>
        <v>0</v>
      </c>
      <c r="M54" s="235">
        <f t="shared" si="8"/>
        <v>0</v>
      </c>
      <c r="N54" s="235">
        <f t="shared" si="8"/>
        <v>0</v>
      </c>
      <c r="O54" s="235">
        <f t="shared" si="8"/>
        <v>0</v>
      </c>
      <c r="P54" s="22">
        <f t="shared" si="1"/>
        <v>1197000</v>
      </c>
    </row>
    <row r="55" spans="1:16" s="245" customFormat="1" ht="25.5">
      <c r="A55" s="241" t="s">
        <v>262</v>
      </c>
      <c r="B55" s="241">
        <v>3031</v>
      </c>
      <c r="C55" s="242">
        <v>1030</v>
      </c>
      <c r="D55" s="243" t="s">
        <v>392</v>
      </c>
      <c r="E55" s="226">
        <v>17000</v>
      </c>
      <c r="F55" s="244">
        <v>17000</v>
      </c>
      <c r="G55" s="244">
        <v>0</v>
      </c>
      <c r="H55" s="244">
        <v>0</v>
      </c>
      <c r="I55" s="244">
        <v>0</v>
      </c>
      <c r="J55" s="226">
        <v>0</v>
      </c>
      <c r="K55" s="244">
        <v>0</v>
      </c>
      <c r="L55" s="244">
        <v>0</v>
      </c>
      <c r="M55" s="244">
        <v>0</v>
      </c>
      <c r="N55" s="244">
        <v>0</v>
      </c>
      <c r="O55" s="244">
        <v>0</v>
      </c>
      <c r="P55" s="26">
        <f t="shared" si="1"/>
        <v>17000</v>
      </c>
    </row>
    <row r="56" spans="1:16" s="236" customFormat="1" ht="25.5">
      <c r="A56" s="241" t="s">
        <v>266</v>
      </c>
      <c r="B56" s="237">
        <v>3032</v>
      </c>
      <c r="C56" s="238" t="s">
        <v>267</v>
      </c>
      <c r="D56" s="239" t="s">
        <v>393</v>
      </c>
      <c r="E56" s="226">
        <v>280000</v>
      </c>
      <c r="F56" s="244">
        <v>280000</v>
      </c>
      <c r="G56" s="240">
        <v>0</v>
      </c>
      <c r="H56" s="240">
        <v>0</v>
      </c>
      <c r="I56" s="240">
        <v>0</v>
      </c>
      <c r="J56" s="226">
        <v>0</v>
      </c>
      <c r="K56" s="240">
        <v>0</v>
      </c>
      <c r="L56" s="240">
        <v>0</v>
      </c>
      <c r="M56" s="240">
        <v>0</v>
      </c>
      <c r="N56" s="240">
        <v>0</v>
      </c>
      <c r="O56" s="240">
        <v>0</v>
      </c>
      <c r="P56" s="26">
        <f t="shared" si="1"/>
        <v>280000</v>
      </c>
    </row>
    <row r="57" spans="1:16" s="236" customFormat="1" ht="38.25">
      <c r="A57" s="241" t="s">
        <v>269</v>
      </c>
      <c r="B57" s="237">
        <v>3033</v>
      </c>
      <c r="C57" s="238" t="s">
        <v>267</v>
      </c>
      <c r="D57" s="239" t="s">
        <v>270</v>
      </c>
      <c r="E57" s="226">
        <v>700000</v>
      </c>
      <c r="F57" s="244">
        <v>700000</v>
      </c>
      <c r="G57" s="240">
        <v>0</v>
      </c>
      <c r="H57" s="240">
        <v>0</v>
      </c>
      <c r="I57" s="240">
        <v>0</v>
      </c>
      <c r="J57" s="226">
        <v>0</v>
      </c>
      <c r="K57" s="240">
        <v>0</v>
      </c>
      <c r="L57" s="240">
        <v>0</v>
      </c>
      <c r="M57" s="240">
        <v>0</v>
      </c>
      <c r="N57" s="240">
        <v>0</v>
      </c>
      <c r="O57" s="240">
        <v>0</v>
      </c>
      <c r="P57" s="26">
        <f t="shared" si="1"/>
        <v>700000</v>
      </c>
    </row>
    <row r="58" spans="1:16" s="236" customFormat="1" ht="38.25">
      <c r="A58" s="241" t="s">
        <v>271</v>
      </c>
      <c r="B58" s="237">
        <v>3035</v>
      </c>
      <c r="C58" s="238" t="s">
        <v>267</v>
      </c>
      <c r="D58" s="239" t="s">
        <v>272</v>
      </c>
      <c r="E58" s="226">
        <v>200000</v>
      </c>
      <c r="F58" s="244">
        <v>200000</v>
      </c>
      <c r="G58" s="240">
        <v>0</v>
      </c>
      <c r="H58" s="240">
        <v>0</v>
      </c>
      <c r="I58" s="240">
        <v>0</v>
      </c>
      <c r="J58" s="226">
        <v>0</v>
      </c>
      <c r="K58" s="240">
        <v>0</v>
      </c>
      <c r="L58" s="240">
        <v>0</v>
      </c>
      <c r="M58" s="240">
        <v>0</v>
      </c>
      <c r="N58" s="240">
        <v>0</v>
      </c>
      <c r="O58" s="240">
        <v>0</v>
      </c>
      <c r="P58" s="26">
        <f t="shared" si="1"/>
        <v>200000</v>
      </c>
    </row>
    <row r="59" spans="1:16" s="236" customFormat="1" ht="51">
      <c r="A59" s="232" t="s">
        <v>394</v>
      </c>
      <c r="B59" s="232" t="s">
        <v>395</v>
      </c>
      <c r="C59" s="233"/>
      <c r="D59" s="234" t="s">
        <v>396</v>
      </c>
      <c r="E59" s="22">
        <f>SUM(E60:E66)</f>
        <v>52920500</v>
      </c>
      <c r="F59" s="235">
        <f>SUM(F60:F66)</f>
        <v>52920500</v>
      </c>
      <c r="G59" s="235">
        <v>0</v>
      </c>
      <c r="H59" s="235">
        <v>0</v>
      </c>
      <c r="I59" s="235">
        <v>0</v>
      </c>
      <c r="J59" s="226">
        <v>0</v>
      </c>
      <c r="K59" s="235">
        <v>0</v>
      </c>
      <c r="L59" s="235">
        <v>0</v>
      </c>
      <c r="M59" s="235">
        <v>0</v>
      </c>
      <c r="N59" s="235">
        <v>0</v>
      </c>
      <c r="O59" s="235">
        <v>0</v>
      </c>
      <c r="P59" s="22">
        <f t="shared" si="1"/>
        <v>52920500</v>
      </c>
    </row>
    <row r="60" spans="1:16" s="236" customFormat="1" ht="25.5">
      <c r="A60" s="237" t="s">
        <v>397</v>
      </c>
      <c r="B60" s="237" t="s">
        <v>398</v>
      </c>
      <c r="C60" s="238" t="s">
        <v>251</v>
      </c>
      <c r="D60" s="239" t="s">
        <v>399</v>
      </c>
      <c r="E60" s="226">
        <v>862000</v>
      </c>
      <c r="F60" s="240">
        <v>862000</v>
      </c>
      <c r="G60" s="240">
        <v>0</v>
      </c>
      <c r="H60" s="240">
        <v>0</v>
      </c>
      <c r="I60" s="240">
        <v>0</v>
      </c>
      <c r="J60" s="226">
        <v>0</v>
      </c>
      <c r="K60" s="240">
        <v>0</v>
      </c>
      <c r="L60" s="240">
        <v>0</v>
      </c>
      <c r="M60" s="240">
        <v>0</v>
      </c>
      <c r="N60" s="240">
        <v>0</v>
      </c>
      <c r="O60" s="240">
        <v>0</v>
      </c>
      <c r="P60" s="26">
        <f t="shared" si="1"/>
        <v>862000</v>
      </c>
    </row>
    <row r="61" spans="1:16" s="236" customFormat="1">
      <c r="A61" s="237" t="s">
        <v>400</v>
      </c>
      <c r="B61" s="237" t="s">
        <v>401</v>
      </c>
      <c r="C61" s="238" t="s">
        <v>251</v>
      </c>
      <c r="D61" s="239" t="s">
        <v>402</v>
      </c>
      <c r="E61" s="226">
        <v>85500</v>
      </c>
      <c r="F61" s="240">
        <v>85500</v>
      </c>
      <c r="G61" s="240">
        <v>0</v>
      </c>
      <c r="H61" s="240">
        <v>0</v>
      </c>
      <c r="I61" s="240">
        <v>0</v>
      </c>
      <c r="J61" s="226"/>
      <c r="K61" s="240"/>
      <c r="L61" s="240"/>
      <c r="M61" s="240"/>
      <c r="N61" s="240"/>
      <c r="O61" s="240"/>
      <c r="P61" s="26"/>
    </row>
    <row r="62" spans="1:16" s="236" customFormat="1">
      <c r="A62" s="237" t="s">
        <v>403</v>
      </c>
      <c r="B62" s="237" t="s">
        <v>404</v>
      </c>
      <c r="C62" s="238" t="s">
        <v>251</v>
      </c>
      <c r="D62" s="239" t="s">
        <v>405</v>
      </c>
      <c r="E62" s="226">
        <v>42911700</v>
      </c>
      <c r="F62" s="240">
        <v>42911700</v>
      </c>
      <c r="G62" s="240">
        <v>0</v>
      </c>
      <c r="H62" s="240">
        <v>0</v>
      </c>
      <c r="I62" s="240">
        <v>0</v>
      </c>
      <c r="J62" s="226">
        <v>0</v>
      </c>
      <c r="K62" s="240">
        <v>0</v>
      </c>
      <c r="L62" s="240">
        <v>0</v>
      </c>
      <c r="M62" s="240">
        <v>0</v>
      </c>
      <c r="N62" s="240">
        <v>0</v>
      </c>
      <c r="O62" s="240">
        <v>0</v>
      </c>
      <c r="P62" s="26">
        <f t="shared" si="1"/>
        <v>42911700</v>
      </c>
    </row>
    <row r="63" spans="1:16" s="236" customFormat="1" ht="25.5">
      <c r="A63" s="237" t="s">
        <v>406</v>
      </c>
      <c r="B63" s="237" t="s">
        <v>407</v>
      </c>
      <c r="C63" s="238" t="s">
        <v>251</v>
      </c>
      <c r="D63" s="239" t="s">
        <v>408</v>
      </c>
      <c r="E63" s="226">
        <v>2000000</v>
      </c>
      <c r="F63" s="240">
        <v>2000000</v>
      </c>
      <c r="G63" s="240">
        <v>0</v>
      </c>
      <c r="H63" s="240">
        <v>0</v>
      </c>
      <c r="I63" s="240">
        <v>0</v>
      </c>
      <c r="J63" s="226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6">
        <f t="shared" si="1"/>
        <v>2000000</v>
      </c>
    </row>
    <row r="64" spans="1:16" s="236" customFormat="1">
      <c r="A64" s="237" t="s">
        <v>409</v>
      </c>
      <c r="B64" s="237" t="s">
        <v>410</v>
      </c>
      <c r="C64" s="238" t="s">
        <v>251</v>
      </c>
      <c r="D64" s="239" t="s">
        <v>411</v>
      </c>
      <c r="E64" s="226">
        <v>4300500</v>
      </c>
      <c r="F64" s="240">
        <v>4300500</v>
      </c>
      <c r="G64" s="240">
        <v>0</v>
      </c>
      <c r="H64" s="240">
        <v>0</v>
      </c>
      <c r="I64" s="240">
        <v>0</v>
      </c>
      <c r="J64" s="226">
        <v>0</v>
      </c>
      <c r="K64" s="240">
        <v>0</v>
      </c>
      <c r="L64" s="240">
        <v>0</v>
      </c>
      <c r="M64" s="240">
        <v>0</v>
      </c>
      <c r="N64" s="240">
        <v>0</v>
      </c>
      <c r="O64" s="240">
        <v>0</v>
      </c>
      <c r="P64" s="26">
        <f t="shared" si="1"/>
        <v>4300500</v>
      </c>
    </row>
    <row r="65" spans="1:16" s="236" customFormat="1">
      <c r="A65" s="237" t="s">
        <v>412</v>
      </c>
      <c r="B65" s="237" t="s">
        <v>413</v>
      </c>
      <c r="C65" s="238" t="s">
        <v>251</v>
      </c>
      <c r="D65" s="239" t="s">
        <v>414</v>
      </c>
      <c r="E65" s="226">
        <v>150000</v>
      </c>
      <c r="F65" s="240">
        <v>150000</v>
      </c>
      <c r="G65" s="240">
        <v>0</v>
      </c>
      <c r="H65" s="240">
        <v>0</v>
      </c>
      <c r="I65" s="240">
        <v>0</v>
      </c>
      <c r="J65" s="226">
        <v>0</v>
      </c>
      <c r="K65" s="240">
        <v>0</v>
      </c>
      <c r="L65" s="240">
        <v>0</v>
      </c>
      <c r="M65" s="240">
        <v>0</v>
      </c>
      <c r="N65" s="240">
        <v>0</v>
      </c>
      <c r="O65" s="240">
        <v>0</v>
      </c>
      <c r="P65" s="26">
        <f t="shared" si="1"/>
        <v>150000</v>
      </c>
    </row>
    <row r="66" spans="1:16" s="236" customFormat="1" ht="25.5">
      <c r="A66" s="237" t="s">
        <v>415</v>
      </c>
      <c r="B66" s="237">
        <v>3047</v>
      </c>
      <c r="C66" s="238" t="s">
        <v>251</v>
      </c>
      <c r="D66" s="239" t="s">
        <v>416</v>
      </c>
      <c r="E66" s="226">
        <v>2610800</v>
      </c>
      <c r="F66" s="240">
        <v>2610800</v>
      </c>
      <c r="G66" s="240">
        <v>0</v>
      </c>
      <c r="H66" s="240">
        <v>0</v>
      </c>
      <c r="I66" s="240">
        <v>0</v>
      </c>
      <c r="J66" s="226">
        <v>0</v>
      </c>
      <c r="K66" s="240">
        <v>0</v>
      </c>
      <c r="L66" s="240">
        <v>0</v>
      </c>
      <c r="M66" s="240">
        <v>0</v>
      </c>
      <c r="N66" s="240">
        <v>0</v>
      </c>
      <c r="O66" s="240">
        <v>0</v>
      </c>
      <c r="P66" s="26">
        <f t="shared" si="1"/>
        <v>2610800</v>
      </c>
    </row>
    <row r="67" spans="1:16" s="236" customFormat="1" ht="154.15" customHeight="1">
      <c r="A67" s="232" t="s">
        <v>417</v>
      </c>
      <c r="B67" s="232" t="s">
        <v>418</v>
      </c>
      <c r="C67" s="246" t="s">
        <v>281</v>
      </c>
      <c r="D67" s="234" t="s">
        <v>419</v>
      </c>
      <c r="E67" s="22">
        <f>SUM(E68:E72)</f>
        <v>10657500</v>
      </c>
      <c r="F67" s="235">
        <f>SUM(F68:F72)</f>
        <v>10657500</v>
      </c>
      <c r="G67" s="235">
        <v>0</v>
      </c>
      <c r="H67" s="235">
        <v>0</v>
      </c>
      <c r="I67" s="235">
        <v>0</v>
      </c>
      <c r="J67" s="226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2">
        <f t="shared" si="1"/>
        <v>10657500</v>
      </c>
    </row>
    <row r="68" spans="1:16" s="236" customFormat="1" ht="38.25">
      <c r="A68" s="237" t="s">
        <v>420</v>
      </c>
      <c r="B68" s="237">
        <v>3081</v>
      </c>
      <c r="C68" s="238" t="s">
        <v>281</v>
      </c>
      <c r="D68" s="239" t="s">
        <v>421</v>
      </c>
      <c r="E68" s="226">
        <v>8365200</v>
      </c>
      <c r="F68" s="240">
        <v>8365200</v>
      </c>
      <c r="G68" s="240">
        <v>0</v>
      </c>
      <c r="H68" s="240">
        <v>0</v>
      </c>
      <c r="I68" s="240">
        <v>0</v>
      </c>
      <c r="J68" s="226">
        <v>0</v>
      </c>
      <c r="K68" s="240">
        <v>0</v>
      </c>
      <c r="L68" s="240">
        <v>0</v>
      </c>
      <c r="M68" s="240">
        <v>0</v>
      </c>
      <c r="N68" s="240">
        <v>0</v>
      </c>
      <c r="O68" s="240">
        <v>0</v>
      </c>
      <c r="P68" s="26">
        <f>E68+J68</f>
        <v>8365200</v>
      </c>
    </row>
    <row r="69" spans="1:16" s="236" customFormat="1" ht="64.900000000000006" customHeight="1">
      <c r="A69" s="237" t="s">
        <v>422</v>
      </c>
      <c r="B69" s="237">
        <v>3082</v>
      </c>
      <c r="C69" s="238" t="s">
        <v>281</v>
      </c>
      <c r="D69" s="239" t="s">
        <v>423</v>
      </c>
      <c r="E69" s="226">
        <v>1140000</v>
      </c>
      <c r="F69" s="240">
        <v>1140000</v>
      </c>
      <c r="G69" s="240">
        <v>0</v>
      </c>
      <c r="H69" s="240">
        <v>0</v>
      </c>
      <c r="I69" s="240">
        <v>0</v>
      </c>
      <c r="J69" s="226">
        <v>0</v>
      </c>
      <c r="K69" s="240">
        <v>0</v>
      </c>
      <c r="L69" s="240">
        <v>0</v>
      </c>
      <c r="M69" s="240">
        <v>0</v>
      </c>
      <c r="N69" s="240">
        <v>0</v>
      </c>
      <c r="O69" s="240">
        <v>0</v>
      </c>
      <c r="P69" s="26">
        <f>E69+J69</f>
        <v>1140000</v>
      </c>
    </row>
    <row r="70" spans="1:16" s="236" customFormat="1" ht="45" customHeight="1">
      <c r="A70" s="237" t="s">
        <v>424</v>
      </c>
      <c r="B70" s="237">
        <v>3083</v>
      </c>
      <c r="C70" s="238" t="s">
        <v>281</v>
      </c>
      <c r="D70" s="243" t="s">
        <v>425</v>
      </c>
      <c r="E70" s="226">
        <v>650500</v>
      </c>
      <c r="F70" s="240">
        <v>650500</v>
      </c>
      <c r="G70" s="240">
        <v>0</v>
      </c>
      <c r="H70" s="240">
        <v>0</v>
      </c>
      <c r="I70" s="240">
        <v>0</v>
      </c>
      <c r="J70" s="226">
        <v>0</v>
      </c>
      <c r="K70" s="240">
        <v>0</v>
      </c>
      <c r="L70" s="240">
        <v>0</v>
      </c>
      <c r="M70" s="240">
        <v>0</v>
      </c>
      <c r="N70" s="240">
        <v>0</v>
      </c>
      <c r="O70" s="240">
        <v>0</v>
      </c>
      <c r="P70" s="26">
        <f>E70+J70</f>
        <v>650500</v>
      </c>
    </row>
    <row r="71" spans="1:16" s="236" customFormat="1" ht="58.9" customHeight="1">
      <c r="A71" s="237" t="s">
        <v>426</v>
      </c>
      <c r="B71" s="237">
        <v>3084</v>
      </c>
      <c r="C71" s="238" t="s">
        <v>251</v>
      </c>
      <c r="D71" s="243" t="s">
        <v>427</v>
      </c>
      <c r="E71" s="226">
        <v>500000</v>
      </c>
      <c r="F71" s="240">
        <v>500000</v>
      </c>
      <c r="G71" s="240">
        <v>0</v>
      </c>
      <c r="H71" s="240">
        <v>0</v>
      </c>
      <c r="I71" s="240">
        <v>0</v>
      </c>
      <c r="J71" s="226">
        <v>0</v>
      </c>
      <c r="K71" s="240">
        <v>0</v>
      </c>
      <c r="L71" s="240">
        <v>0</v>
      </c>
      <c r="M71" s="240">
        <v>0</v>
      </c>
      <c r="N71" s="240">
        <v>0</v>
      </c>
      <c r="O71" s="240">
        <v>0</v>
      </c>
      <c r="P71" s="26">
        <f>E71+J71</f>
        <v>500000</v>
      </c>
    </row>
    <row r="72" spans="1:16" s="236" customFormat="1" ht="73.150000000000006" customHeight="1">
      <c r="A72" s="237" t="s">
        <v>428</v>
      </c>
      <c r="B72" s="237">
        <v>3085</v>
      </c>
      <c r="C72" s="238" t="s">
        <v>281</v>
      </c>
      <c r="D72" s="243" t="s">
        <v>429</v>
      </c>
      <c r="E72" s="226">
        <v>1800</v>
      </c>
      <c r="F72" s="240">
        <v>1800</v>
      </c>
      <c r="G72" s="240">
        <v>0</v>
      </c>
      <c r="H72" s="240">
        <v>0</v>
      </c>
      <c r="I72" s="240">
        <v>0</v>
      </c>
      <c r="J72" s="226">
        <v>0</v>
      </c>
      <c r="K72" s="240">
        <v>0</v>
      </c>
      <c r="L72" s="240">
        <v>0</v>
      </c>
      <c r="M72" s="240">
        <v>0</v>
      </c>
      <c r="N72" s="240">
        <v>0</v>
      </c>
      <c r="O72" s="240">
        <v>0</v>
      </c>
      <c r="P72" s="26">
        <f>E72+J72</f>
        <v>1800</v>
      </c>
    </row>
    <row r="73" spans="1:16" ht="51">
      <c r="A73" s="18" t="s">
        <v>273</v>
      </c>
      <c r="B73" s="18" t="s">
        <v>430</v>
      </c>
      <c r="C73" s="219"/>
      <c r="D73" s="220" t="s">
        <v>431</v>
      </c>
      <c r="E73" s="22">
        <f>E74+E75</f>
        <v>6006800</v>
      </c>
      <c r="F73" s="22">
        <f t="shared" ref="F73:O73" si="9">F74+F75</f>
        <v>6006800</v>
      </c>
      <c r="G73" s="22">
        <f t="shared" si="9"/>
        <v>4217700</v>
      </c>
      <c r="H73" s="22">
        <f t="shared" si="9"/>
        <v>218700</v>
      </c>
      <c r="I73" s="22">
        <f t="shared" si="9"/>
        <v>0</v>
      </c>
      <c r="J73" s="22">
        <f t="shared" si="9"/>
        <v>21000</v>
      </c>
      <c r="K73" s="22">
        <f t="shared" si="9"/>
        <v>21000</v>
      </c>
      <c r="L73" s="22">
        <f t="shared" si="9"/>
        <v>0</v>
      </c>
      <c r="M73" s="22">
        <f t="shared" si="9"/>
        <v>0</v>
      </c>
      <c r="N73" s="22">
        <f t="shared" si="9"/>
        <v>0</v>
      </c>
      <c r="O73" s="22">
        <f t="shared" si="9"/>
        <v>0</v>
      </c>
      <c r="P73" s="22">
        <f t="shared" si="1"/>
        <v>6027800</v>
      </c>
    </row>
    <row r="74" spans="1:16" ht="51">
      <c r="A74" s="23" t="s">
        <v>275</v>
      </c>
      <c r="B74" s="23" t="s">
        <v>432</v>
      </c>
      <c r="C74" s="247">
        <v>1040</v>
      </c>
      <c r="D74" s="230" t="s">
        <v>433</v>
      </c>
      <c r="E74" s="26">
        <v>3269400</v>
      </c>
      <c r="F74" s="25">
        <v>3269400</v>
      </c>
      <c r="G74" s="25">
        <v>2411400</v>
      </c>
      <c r="H74" s="25">
        <v>78700</v>
      </c>
      <c r="I74" s="25">
        <v>0</v>
      </c>
      <c r="J74" s="226">
        <v>21000</v>
      </c>
      <c r="K74" s="25">
        <v>21000</v>
      </c>
      <c r="L74" s="25">
        <v>0</v>
      </c>
      <c r="M74" s="25">
        <v>0</v>
      </c>
      <c r="N74" s="25">
        <v>0</v>
      </c>
      <c r="O74" s="25">
        <v>0</v>
      </c>
      <c r="P74" s="26">
        <f t="shared" si="1"/>
        <v>3290400</v>
      </c>
    </row>
    <row r="75" spans="1:16" ht="25.5">
      <c r="A75" s="23" t="s">
        <v>278</v>
      </c>
      <c r="B75" s="23" t="s">
        <v>434</v>
      </c>
      <c r="C75" s="247">
        <v>1070</v>
      </c>
      <c r="D75" s="230" t="s">
        <v>435</v>
      </c>
      <c r="E75" s="26">
        <v>2737400</v>
      </c>
      <c r="F75" s="25">
        <v>2737400</v>
      </c>
      <c r="G75" s="25">
        <v>1806300</v>
      </c>
      <c r="H75" s="25">
        <v>140000</v>
      </c>
      <c r="I75" s="25">
        <v>0</v>
      </c>
      <c r="J75" s="226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6">
        <f t="shared" si="1"/>
        <v>2737400</v>
      </c>
    </row>
    <row r="76" spans="1:16" ht="76.5">
      <c r="A76" s="18" t="s">
        <v>280</v>
      </c>
      <c r="B76" s="18">
        <v>3160</v>
      </c>
      <c r="C76" s="248">
        <v>1010</v>
      </c>
      <c r="D76" s="220" t="s">
        <v>282</v>
      </c>
      <c r="E76" s="22">
        <v>400000</v>
      </c>
      <c r="F76" s="21">
        <v>400000</v>
      </c>
      <c r="G76" s="21">
        <v>0</v>
      </c>
      <c r="H76" s="21">
        <v>0</v>
      </c>
      <c r="I76" s="21">
        <v>0</v>
      </c>
      <c r="J76" s="226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2">
        <f t="shared" si="1"/>
        <v>400000</v>
      </c>
    </row>
    <row r="77" spans="1:16" ht="63.75">
      <c r="A77" s="18" t="s">
        <v>283</v>
      </c>
      <c r="B77" s="18" t="s">
        <v>436</v>
      </c>
      <c r="C77" s="221" t="s">
        <v>284</v>
      </c>
      <c r="D77" s="220" t="s">
        <v>285</v>
      </c>
      <c r="E77" s="22">
        <v>160000</v>
      </c>
      <c r="F77" s="21">
        <v>160000</v>
      </c>
      <c r="G77" s="21">
        <v>0</v>
      </c>
      <c r="H77" s="21">
        <v>0</v>
      </c>
      <c r="I77" s="21">
        <v>0</v>
      </c>
      <c r="J77" s="226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2">
        <f t="shared" ref="P77:P137" si="10">E77+J77</f>
        <v>160000</v>
      </c>
    </row>
    <row r="78" spans="1:16">
      <c r="A78" s="249" t="s">
        <v>286</v>
      </c>
      <c r="B78" s="18">
        <v>3190</v>
      </c>
      <c r="C78" s="219"/>
      <c r="D78" s="220" t="s">
        <v>287</v>
      </c>
      <c r="E78" s="22">
        <v>277200</v>
      </c>
      <c r="F78" s="21">
        <v>277200</v>
      </c>
      <c r="G78" s="21">
        <v>0</v>
      </c>
      <c r="H78" s="21">
        <v>0</v>
      </c>
      <c r="I78" s="21">
        <v>0</v>
      </c>
      <c r="J78" s="226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2">
        <f t="shared" si="10"/>
        <v>277200</v>
      </c>
    </row>
    <row r="79" spans="1:16" ht="38.25">
      <c r="A79" s="23" t="s">
        <v>288</v>
      </c>
      <c r="B79" s="23">
        <v>3192</v>
      </c>
      <c r="C79" s="229" t="s">
        <v>263</v>
      </c>
      <c r="D79" s="230" t="s">
        <v>437</v>
      </c>
      <c r="E79" s="26">
        <v>277200</v>
      </c>
      <c r="F79" s="25">
        <v>277200</v>
      </c>
      <c r="G79" s="25">
        <v>0</v>
      </c>
      <c r="H79" s="25">
        <v>0</v>
      </c>
      <c r="I79" s="25">
        <v>0</v>
      </c>
      <c r="J79" s="226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6">
        <f t="shared" si="10"/>
        <v>277200</v>
      </c>
    </row>
    <row r="80" spans="1:16">
      <c r="A80" s="18" t="s">
        <v>291</v>
      </c>
      <c r="B80" s="18">
        <v>3240</v>
      </c>
      <c r="C80" s="221"/>
      <c r="D80" s="220" t="s">
        <v>292</v>
      </c>
      <c r="E80" s="22">
        <v>1223000</v>
      </c>
      <c r="F80" s="21">
        <v>1223000</v>
      </c>
      <c r="G80" s="21">
        <v>0</v>
      </c>
      <c r="H80" s="21">
        <v>0</v>
      </c>
      <c r="I80" s="21">
        <v>0</v>
      </c>
      <c r="J80" s="22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2">
        <f t="shared" si="10"/>
        <v>1223000</v>
      </c>
    </row>
    <row r="81" spans="1:16" s="228" customFormat="1" ht="25.5">
      <c r="A81" s="222" t="s">
        <v>293</v>
      </c>
      <c r="B81" s="222">
        <v>3242</v>
      </c>
      <c r="C81" s="224" t="s">
        <v>294</v>
      </c>
      <c r="D81" s="225" t="s">
        <v>295</v>
      </c>
      <c r="E81" s="226">
        <v>1223000</v>
      </c>
      <c r="F81" s="227">
        <v>1223000</v>
      </c>
      <c r="G81" s="227">
        <v>0</v>
      </c>
      <c r="H81" s="227">
        <v>0</v>
      </c>
      <c r="I81" s="227">
        <v>0</v>
      </c>
      <c r="J81" s="226">
        <v>0</v>
      </c>
      <c r="K81" s="227">
        <v>0</v>
      </c>
      <c r="L81" s="227">
        <v>0</v>
      </c>
      <c r="M81" s="227">
        <v>0</v>
      </c>
      <c r="N81" s="227">
        <v>0</v>
      </c>
      <c r="O81" s="227">
        <v>0</v>
      </c>
      <c r="P81" s="226">
        <f t="shared" si="10"/>
        <v>1223000</v>
      </c>
    </row>
    <row r="82" spans="1:16" ht="25.5">
      <c r="A82" s="18" t="s">
        <v>296</v>
      </c>
      <c r="B82" s="19"/>
      <c r="C82" s="219"/>
      <c r="D82" s="220" t="s">
        <v>297</v>
      </c>
      <c r="E82" s="22">
        <f>E83</f>
        <v>2208000</v>
      </c>
      <c r="F82" s="22">
        <f t="shared" ref="F82:O82" si="11">F83</f>
        <v>2208000</v>
      </c>
      <c r="G82" s="22">
        <f t="shared" si="11"/>
        <v>1553300</v>
      </c>
      <c r="H82" s="22">
        <f t="shared" si="11"/>
        <v>41600</v>
      </c>
      <c r="I82" s="22">
        <f t="shared" si="11"/>
        <v>0</v>
      </c>
      <c r="J82" s="22">
        <f t="shared" si="11"/>
        <v>0</v>
      </c>
      <c r="K82" s="22">
        <f t="shared" si="11"/>
        <v>0</v>
      </c>
      <c r="L82" s="22">
        <f t="shared" si="11"/>
        <v>0</v>
      </c>
      <c r="M82" s="22">
        <f t="shared" si="11"/>
        <v>0</v>
      </c>
      <c r="N82" s="22">
        <f t="shared" si="11"/>
        <v>0</v>
      </c>
      <c r="O82" s="22">
        <f t="shared" si="11"/>
        <v>0</v>
      </c>
      <c r="P82" s="22">
        <f t="shared" si="10"/>
        <v>2208000</v>
      </c>
    </row>
    <row r="83" spans="1:16" ht="25.5">
      <c r="A83" s="18" t="s">
        <v>298</v>
      </c>
      <c r="B83" s="19"/>
      <c r="C83" s="219"/>
      <c r="D83" s="220" t="s">
        <v>438</v>
      </c>
      <c r="E83" s="22">
        <f>E84+E85+E86+E88</f>
        <v>2208000</v>
      </c>
      <c r="F83" s="22">
        <f>F84+F85+F86+F88</f>
        <v>2208000</v>
      </c>
      <c r="G83" s="22">
        <f t="shared" ref="G83:O83" si="12">G84+G86</f>
        <v>1553300</v>
      </c>
      <c r="H83" s="22">
        <f t="shared" si="12"/>
        <v>41600</v>
      </c>
      <c r="I83" s="22">
        <f t="shared" si="12"/>
        <v>0</v>
      </c>
      <c r="J83" s="22">
        <f t="shared" si="12"/>
        <v>0</v>
      </c>
      <c r="K83" s="22">
        <f t="shared" si="12"/>
        <v>0</v>
      </c>
      <c r="L83" s="22">
        <f t="shared" si="12"/>
        <v>0</v>
      </c>
      <c r="M83" s="22">
        <f t="shared" si="12"/>
        <v>0</v>
      </c>
      <c r="N83" s="22">
        <f t="shared" si="12"/>
        <v>0</v>
      </c>
      <c r="O83" s="22">
        <f t="shared" si="12"/>
        <v>0</v>
      </c>
      <c r="P83" s="22">
        <f t="shared" si="10"/>
        <v>2208000</v>
      </c>
    </row>
    <row r="84" spans="1:16" ht="38.25">
      <c r="A84" s="18" t="s">
        <v>439</v>
      </c>
      <c r="B84" s="18" t="s">
        <v>206</v>
      </c>
      <c r="C84" s="221" t="s">
        <v>207</v>
      </c>
      <c r="D84" s="220" t="s">
        <v>334</v>
      </c>
      <c r="E84" s="22">
        <v>1710400</v>
      </c>
      <c r="F84" s="21">
        <v>1710400</v>
      </c>
      <c r="G84" s="21">
        <v>1327500</v>
      </c>
      <c r="H84" s="21">
        <v>32900</v>
      </c>
      <c r="I84" s="21">
        <v>0</v>
      </c>
      <c r="J84" s="22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2">
        <f t="shared" si="10"/>
        <v>1710400</v>
      </c>
    </row>
    <row r="85" spans="1:16">
      <c r="A85" s="18" t="s">
        <v>299</v>
      </c>
      <c r="B85" s="18" t="s">
        <v>211</v>
      </c>
      <c r="C85" s="221" t="s">
        <v>249</v>
      </c>
      <c r="D85" s="220" t="s">
        <v>212</v>
      </c>
      <c r="E85" s="22">
        <v>100000</v>
      </c>
      <c r="F85" s="21">
        <v>100000</v>
      </c>
      <c r="G85" s="21">
        <v>0</v>
      </c>
      <c r="H85" s="21">
        <v>0</v>
      </c>
      <c r="I85" s="21">
        <v>0</v>
      </c>
      <c r="J85" s="22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2">
        <f>E85+J85</f>
        <v>100000</v>
      </c>
    </row>
    <row r="86" spans="1:16" ht="25.5">
      <c r="A86" s="18" t="s">
        <v>440</v>
      </c>
      <c r="B86" s="18" t="s">
        <v>441</v>
      </c>
      <c r="C86" s="219"/>
      <c r="D86" s="220" t="s">
        <v>442</v>
      </c>
      <c r="E86" s="22">
        <v>297600</v>
      </c>
      <c r="F86" s="21">
        <v>297600</v>
      </c>
      <c r="G86" s="21">
        <v>225800</v>
      </c>
      <c r="H86" s="21">
        <v>8700</v>
      </c>
      <c r="I86" s="21">
        <v>0</v>
      </c>
      <c r="J86" s="22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2">
        <f t="shared" si="10"/>
        <v>297600</v>
      </c>
    </row>
    <row r="87" spans="1:16" ht="25.5">
      <c r="A87" s="23" t="s">
        <v>443</v>
      </c>
      <c r="B87" s="23">
        <v>3121</v>
      </c>
      <c r="C87" s="229" t="s">
        <v>251</v>
      </c>
      <c r="D87" s="230" t="s">
        <v>444</v>
      </c>
      <c r="E87" s="26">
        <v>297600</v>
      </c>
      <c r="F87" s="25">
        <v>297600</v>
      </c>
      <c r="G87" s="25">
        <v>225800</v>
      </c>
      <c r="H87" s="25">
        <v>8700</v>
      </c>
      <c r="I87" s="25">
        <v>0</v>
      </c>
      <c r="J87" s="26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6">
        <f t="shared" si="10"/>
        <v>297600</v>
      </c>
    </row>
    <row r="88" spans="1:16">
      <c r="A88" s="18" t="s">
        <v>300</v>
      </c>
      <c r="B88" s="18">
        <v>3240</v>
      </c>
      <c r="C88" s="221"/>
      <c r="D88" s="220" t="s">
        <v>292</v>
      </c>
      <c r="E88" s="22">
        <v>100000</v>
      </c>
      <c r="F88" s="21">
        <v>100000</v>
      </c>
      <c r="G88" s="21">
        <v>0</v>
      </c>
      <c r="H88" s="21">
        <v>0</v>
      </c>
      <c r="I88" s="21">
        <v>0</v>
      </c>
      <c r="J88" s="22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2">
        <f>E88+J88</f>
        <v>100000</v>
      </c>
    </row>
    <row r="89" spans="1:16" s="228" customFormat="1" ht="25.5">
      <c r="A89" s="222" t="s">
        <v>302</v>
      </c>
      <c r="B89" s="222">
        <v>3242</v>
      </c>
      <c r="C89" s="224" t="s">
        <v>294</v>
      </c>
      <c r="D89" s="225" t="s">
        <v>295</v>
      </c>
      <c r="E89" s="226">
        <v>100000</v>
      </c>
      <c r="F89" s="227">
        <v>100000</v>
      </c>
      <c r="G89" s="227">
        <v>0</v>
      </c>
      <c r="H89" s="227">
        <v>0</v>
      </c>
      <c r="I89" s="227">
        <v>0</v>
      </c>
      <c r="J89" s="226">
        <v>0</v>
      </c>
      <c r="K89" s="227">
        <v>0</v>
      </c>
      <c r="L89" s="227">
        <v>0</v>
      </c>
      <c r="M89" s="227">
        <v>0</v>
      </c>
      <c r="N89" s="227">
        <v>0</v>
      </c>
      <c r="O89" s="227">
        <v>0</v>
      </c>
      <c r="P89" s="226">
        <f>E89+J89</f>
        <v>100000</v>
      </c>
    </row>
    <row r="90" spans="1:16" ht="25.5">
      <c r="A90" s="18" t="s">
        <v>445</v>
      </c>
      <c r="B90" s="19"/>
      <c r="C90" s="219"/>
      <c r="D90" s="220" t="s">
        <v>446</v>
      </c>
      <c r="E90" s="22">
        <f>E91</f>
        <v>22786398</v>
      </c>
      <c r="F90" s="22">
        <f t="shared" ref="F90:O90" si="13">F91</f>
        <v>22786398</v>
      </c>
      <c r="G90" s="22">
        <f t="shared" si="13"/>
        <v>15385800</v>
      </c>
      <c r="H90" s="22">
        <f t="shared" si="13"/>
        <v>1453500</v>
      </c>
      <c r="I90" s="22">
        <f t="shared" si="13"/>
        <v>0</v>
      </c>
      <c r="J90" s="22">
        <f t="shared" si="13"/>
        <v>1077800</v>
      </c>
      <c r="K90" s="22">
        <f t="shared" si="13"/>
        <v>1055000</v>
      </c>
      <c r="L90" s="22">
        <f t="shared" si="13"/>
        <v>479360</v>
      </c>
      <c r="M90" s="22">
        <f t="shared" si="13"/>
        <v>79400</v>
      </c>
      <c r="N90" s="22">
        <f t="shared" si="13"/>
        <v>22800</v>
      </c>
      <c r="O90" s="22">
        <f t="shared" si="13"/>
        <v>0</v>
      </c>
      <c r="P90" s="22">
        <f t="shared" si="10"/>
        <v>23864198</v>
      </c>
    </row>
    <row r="91" spans="1:16" ht="25.5">
      <c r="A91" s="18" t="s">
        <v>447</v>
      </c>
      <c r="B91" s="19"/>
      <c r="C91" s="219"/>
      <c r="D91" s="220" t="s">
        <v>305</v>
      </c>
      <c r="E91" s="22">
        <f>E92+E93+E95+E96+E97+E98+E94+E99+E102+E104</f>
        <v>22786398</v>
      </c>
      <c r="F91" s="22">
        <f>F92+F93+F95+F96+F97+F98+F94+F99+F102+F104</f>
        <v>22786398</v>
      </c>
      <c r="G91" s="22">
        <f t="shared" ref="G91:O91" si="14">G92+G95+G96+G97+G98+G94+G99+G102+G104</f>
        <v>15385800</v>
      </c>
      <c r="H91" s="22">
        <f t="shared" si="14"/>
        <v>1453500</v>
      </c>
      <c r="I91" s="22">
        <f t="shared" si="14"/>
        <v>0</v>
      </c>
      <c r="J91" s="22">
        <f t="shared" si="14"/>
        <v>1077800</v>
      </c>
      <c r="K91" s="22">
        <f t="shared" si="14"/>
        <v>1055000</v>
      </c>
      <c r="L91" s="22">
        <f t="shared" si="14"/>
        <v>479360</v>
      </c>
      <c r="M91" s="22">
        <f t="shared" si="14"/>
        <v>79400</v>
      </c>
      <c r="N91" s="22">
        <f t="shared" si="14"/>
        <v>22800</v>
      </c>
      <c r="O91" s="22">
        <f t="shared" si="14"/>
        <v>0</v>
      </c>
      <c r="P91" s="22">
        <f t="shared" si="10"/>
        <v>23864198</v>
      </c>
    </row>
    <row r="92" spans="1:16" ht="38.25">
      <c r="A92" s="18" t="s">
        <v>448</v>
      </c>
      <c r="B92" s="18" t="s">
        <v>206</v>
      </c>
      <c r="C92" s="221" t="s">
        <v>207</v>
      </c>
      <c r="D92" s="220" t="s">
        <v>334</v>
      </c>
      <c r="E92" s="22">
        <v>796000</v>
      </c>
      <c r="F92" s="21">
        <v>796000</v>
      </c>
      <c r="G92" s="21">
        <v>638200</v>
      </c>
      <c r="H92" s="21">
        <v>0</v>
      </c>
      <c r="I92" s="21">
        <v>0</v>
      </c>
      <c r="J92" s="22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2">
        <f t="shared" si="10"/>
        <v>796000</v>
      </c>
    </row>
    <row r="93" spans="1:16">
      <c r="A93" s="18" t="s">
        <v>306</v>
      </c>
      <c r="B93" s="18" t="s">
        <v>211</v>
      </c>
      <c r="C93" s="221" t="s">
        <v>249</v>
      </c>
      <c r="D93" s="220" t="s">
        <v>212</v>
      </c>
      <c r="E93" s="22">
        <v>399998</v>
      </c>
      <c r="F93" s="21">
        <v>399998</v>
      </c>
      <c r="G93" s="21">
        <v>0</v>
      </c>
      <c r="H93" s="21">
        <v>0</v>
      </c>
      <c r="I93" s="21">
        <v>0</v>
      </c>
      <c r="J93" s="22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2">
        <f t="shared" si="10"/>
        <v>399998</v>
      </c>
    </row>
    <row r="94" spans="1:16" ht="51">
      <c r="A94" s="18">
        <v>1011100</v>
      </c>
      <c r="B94" s="18">
        <v>1100</v>
      </c>
      <c r="C94" s="221" t="s">
        <v>351</v>
      </c>
      <c r="D94" s="220" t="s">
        <v>449</v>
      </c>
      <c r="E94" s="22">
        <v>8215900</v>
      </c>
      <c r="F94" s="21">
        <v>8215900</v>
      </c>
      <c r="G94" s="21">
        <v>6557000</v>
      </c>
      <c r="H94" s="21">
        <v>133400</v>
      </c>
      <c r="I94" s="21">
        <v>0</v>
      </c>
      <c r="J94" s="22">
        <v>600300</v>
      </c>
      <c r="K94" s="21">
        <v>600300</v>
      </c>
      <c r="L94" s="21">
        <v>355760</v>
      </c>
      <c r="M94" s="21">
        <v>38000</v>
      </c>
      <c r="N94" s="21">
        <v>0</v>
      </c>
      <c r="O94" s="21">
        <v>0</v>
      </c>
      <c r="P94" s="22">
        <f>E94+J94</f>
        <v>8816200</v>
      </c>
    </row>
    <row r="95" spans="1:16">
      <c r="A95" s="18" t="s">
        <v>450</v>
      </c>
      <c r="B95" s="18" t="s">
        <v>451</v>
      </c>
      <c r="C95" s="221" t="s">
        <v>452</v>
      </c>
      <c r="D95" s="220" t="s">
        <v>453</v>
      </c>
      <c r="E95" s="22">
        <v>1191100</v>
      </c>
      <c r="F95" s="21">
        <v>1191100</v>
      </c>
      <c r="G95" s="21">
        <v>836800</v>
      </c>
      <c r="H95" s="21">
        <v>78900</v>
      </c>
      <c r="I95" s="21">
        <v>0</v>
      </c>
      <c r="J95" s="22">
        <v>120500</v>
      </c>
      <c r="K95" s="21">
        <v>120500</v>
      </c>
      <c r="L95" s="21">
        <v>55000</v>
      </c>
      <c r="M95" s="21">
        <v>4900</v>
      </c>
      <c r="N95" s="21">
        <v>0</v>
      </c>
      <c r="O95" s="21">
        <v>0</v>
      </c>
      <c r="P95" s="22">
        <f t="shared" si="10"/>
        <v>1311600</v>
      </c>
    </row>
    <row r="96" spans="1:16">
      <c r="A96" s="18" t="s">
        <v>454</v>
      </c>
      <c r="B96" s="18" t="s">
        <v>455</v>
      </c>
      <c r="C96" s="221" t="s">
        <v>456</v>
      </c>
      <c r="D96" s="220" t="s">
        <v>457</v>
      </c>
      <c r="E96" s="22">
        <v>2476600</v>
      </c>
      <c r="F96" s="21">
        <v>2476600</v>
      </c>
      <c r="G96" s="21">
        <v>1687500</v>
      </c>
      <c r="H96" s="21">
        <v>274000</v>
      </c>
      <c r="I96" s="21">
        <v>0</v>
      </c>
      <c r="J96" s="22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2">
        <f t="shared" si="10"/>
        <v>2476600</v>
      </c>
    </row>
    <row r="97" spans="1:16">
      <c r="A97" s="18" t="s">
        <v>458</v>
      </c>
      <c r="B97" s="18" t="s">
        <v>459</v>
      </c>
      <c r="C97" s="221" t="s">
        <v>456</v>
      </c>
      <c r="D97" s="220" t="s">
        <v>460</v>
      </c>
      <c r="E97" s="22">
        <v>1639600</v>
      </c>
      <c r="F97" s="21">
        <v>1639600</v>
      </c>
      <c r="G97" s="21">
        <v>988100</v>
      </c>
      <c r="H97" s="21">
        <v>216400</v>
      </c>
      <c r="I97" s="21">
        <v>0</v>
      </c>
      <c r="J97" s="22">
        <v>18000</v>
      </c>
      <c r="K97" s="21">
        <v>18000</v>
      </c>
      <c r="L97" s="21">
        <v>0</v>
      </c>
      <c r="M97" s="21">
        <v>0</v>
      </c>
      <c r="N97" s="21">
        <v>0</v>
      </c>
      <c r="O97" s="21">
        <v>0</v>
      </c>
      <c r="P97" s="22">
        <f t="shared" si="10"/>
        <v>1657600</v>
      </c>
    </row>
    <row r="98" spans="1:16" ht="38.25">
      <c r="A98" s="18" t="s">
        <v>461</v>
      </c>
      <c r="B98" s="18" t="s">
        <v>462</v>
      </c>
      <c r="C98" s="221" t="s">
        <v>463</v>
      </c>
      <c r="D98" s="220" t="s">
        <v>464</v>
      </c>
      <c r="E98" s="22">
        <v>2746200</v>
      </c>
      <c r="F98" s="21">
        <v>2746200</v>
      </c>
      <c r="G98" s="21">
        <v>1804100</v>
      </c>
      <c r="H98" s="21">
        <v>379900</v>
      </c>
      <c r="I98" s="21">
        <v>0</v>
      </c>
      <c r="J98" s="22">
        <v>255000</v>
      </c>
      <c r="K98" s="21">
        <v>232200</v>
      </c>
      <c r="L98" s="21">
        <v>62600</v>
      </c>
      <c r="M98" s="21">
        <v>36500</v>
      </c>
      <c r="N98" s="21">
        <v>22800</v>
      </c>
      <c r="O98" s="21">
        <v>0</v>
      </c>
      <c r="P98" s="22">
        <f t="shared" si="10"/>
        <v>3001200</v>
      </c>
    </row>
    <row r="99" spans="1:16" ht="25.5">
      <c r="A99" s="18" t="s">
        <v>465</v>
      </c>
      <c r="B99" s="18">
        <v>4080</v>
      </c>
      <c r="C99" s="221"/>
      <c r="D99" s="220" t="s">
        <v>466</v>
      </c>
      <c r="E99" s="22">
        <v>1784200</v>
      </c>
      <c r="F99" s="21">
        <v>1784200</v>
      </c>
      <c r="G99" s="21">
        <v>757300</v>
      </c>
      <c r="H99" s="21">
        <v>25900</v>
      </c>
      <c r="I99" s="21">
        <v>0</v>
      </c>
      <c r="J99" s="22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2">
        <f t="shared" si="10"/>
        <v>1784200</v>
      </c>
    </row>
    <row r="100" spans="1:16" s="228" customFormat="1" ht="25.5">
      <c r="A100" s="222">
        <v>1014081</v>
      </c>
      <c r="B100" s="222"/>
      <c r="C100" s="221" t="s">
        <v>467</v>
      </c>
      <c r="D100" s="225" t="s">
        <v>468</v>
      </c>
      <c r="E100" s="226">
        <v>984200</v>
      </c>
      <c r="F100" s="227">
        <v>984200</v>
      </c>
      <c r="G100" s="227">
        <v>757300</v>
      </c>
      <c r="H100" s="227">
        <v>25900</v>
      </c>
      <c r="I100" s="227">
        <v>0</v>
      </c>
      <c r="J100" s="226">
        <v>0</v>
      </c>
      <c r="K100" s="227">
        <v>0</v>
      </c>
      <c r="L100" s="227">
        <v>0</v>
      </c>
      <c r="M100" s="227">
        <v>0</v>
      </c>
      <c r="N100" s="227">
        <v>0</v>
      </c>
      <c r="O100" s="227">
        <v>0</v>
      </c>
      <c r="P100" s="226">
        <f t="shared" si="10"/>
        <v>984200</v>
      </c>
    </row>
    <row r="101" spans="1:16" s="228" customFormat="1">
      <c r="A101" s="222">
        <v>1014082</v>
      </c>
      <c r="B101" s="222"/>
      <c r="C101" s="221" t="s">
        <v>467</v>
      </c>
      <c r="D101" s="225" t="s">
        <v>469</v>
      </c>
      <c r="E101" s="226">
        <v>800000</v>
      </c>
      <c r="F101" s="227">
        <v>800000</v>
      </c>
      <c r="G101" s="227">
        <v>0</v>
      </c>
      <c r="H101" s="227">
        <v>0</v>
      </c>
      <c r="I101" s="227">
        <v>0</v>
      </c>
      <c r="J101" s="226">
        <v>0</v>
      </c>
      <c r="K101" s="227">
        <v>0</v>
      </c>
      <c r="L101" s="227">
        <v>0</v>
      </c>
      <c r="M101" s="227">
        <v>0</v>
      </c>
      <c r="N101" s="227">
        <v>0</v>
      </c>
      <c r="O101" s="227">
        <v>0</v>
      </c>
      <c r="P101" s="226">
        <f t="shared" si="10"/>
        <v>800000</v>
      </c>
    </row>
    <row r="102" spans="1:16">
      <c r="A102" s="18" t="s">
        <v>470</v>
      </c>
      <c r="B102" s="18" t="s">
        <v>471</v>
      </c>
      <c r="C102" s="219"/>
      <c r="D102" s="220" t="s">
        <v>472</v>
      </c>
      <c r="E102" s="22">
        <v>400000</v>
      </c>
      <c r="F102" s="21">
        <v>400000</v>
      </c>
      <c r="G102" s="21">
        <v>0</v>
      </c>
      <c r="H102" s="21">
        <v>0</v>
      </c>
      <c r="I102" s="21">
        <v>0</v>
      </c>
      <c r="J102" s="22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2">
        <f t="shared" si="10"/>
        <v>400000</v>
      </c>
    </row>
    <row r="103" spans="1:16" ht="25.5">
      <c r="A103" s="23" t="s">
        <v>473</v>
      </c>
      <c r="B103" s="23" t="s">
        <v>474</v>
      </c>
      <c r="C103" s="229" t="s">
        <v>368</v>
      </c>
      <c r="D103" s="230" t="s">
        <v>475</v>
      </c>
      <c r="E103" s="26">
        <v>400000</v>
      </c>
      <c r="F103" s="25">
        <v>400000</v>
      </c>
      <c r="G103" s="25">
        <v>0</v>
      </c>
      <c r="H103" s="25">
        <v>0</v>
      </c>
      <c r="I103" s="25">
        <v>0</v>
      </c>
      <c r="J103" s="26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6">
        <f t="shared" si="10"/>
        <v>400000</v>
      </c>
    </row>
    <row r="104" spans="1:16" ht="25.5">
      <c r="A104" s="18" t="s">
        <v>476</v>
      </c>
      <c r="B104" s="18" t="s">
        <v>477</v>
      </c>
      <c r="C104" s="219"/>
      <c r="D104" s="220" t="s">
        <v>478</v>
      </c>
      <c r="E104" s="22">
        <v>3136800</v>
      </c>
      <c r="F104" s="21">
        <v>3136800</v>
      </c>
      <c r="G104" s="21">
        <v>2116800</v>
      </c>
      <c r="H104" s="21">
        <v>345000</v>
      </c>
      <c r="I104" s="21">
        <v>0</v>
      </c>
      <c r="J104" s="22">
        <v>84000</v>
      </c>
      <c r="K104" s="21">
        <v>84000</v>
      </c>
      <c r="L104" s="21">
        <v>6000</v>
      </c>
      <c r="M104" s="21">
        <v>0</v>
      </c>
      <c r="N104" s="21">
        <v>0</v>
      </c>
      <c r="O104" s="21">
        <v>0</v>
      </c>
      <c r="P104" s="22">
        <f t="shared" si="10"/>
        <v>3220800</v>
      </c>
    </row>
    <row r="105" spans="1:16" ht="51">
      <c r="A105" s="23" t="s">
        <v>479</v>
      </c>
      <c r="B105" s="23">
        <v>5061</v>
      </c>
      <c r="C105" s="229" t="s">
        <v>368</v>
      </c>
      <c r="D105" s="230" t="s">
        <v>480</v>
      </c>
      <c r="E105" s="26">
        <v>3136800</v>
      </c>
      <c r="F105" s="25">
        <v>3136800</v>
      </c>
      <c r="G105" s="25">
        <v>2116800</v>
      </c>
      <c r="H105" s="25">
        <v>345000</v>
      </c>
      <c r="I105" s="25">
        <v>0</v>
      </c>
      <c r="J105" s="26">
        <v>84000</v>
      </c>
      <c r="K105" s="25">
        <v>84000</v>
      </c>
      <c r="L105" s="25">
        <v>6000</v>
      </c>
      <c r="M105" s="25">
        <v>0</v>
      </c>
      <c r="N105" s="25">
        <v>0</v>
      </c>
      <c r="O105" s="25">
        <v>0</v>
      </c>
      <c r="P105" s="26">
        <f t="shared" si="10"/>
        <v>3220800</v>
      </c>
    </row>
    <row r="106" spans="1:16" ht="25.5">
      <c r="A106" s="18" t="s">
        <v>481</v>
      </c>
      <c r="B106" s="19"/>
      <c r="C106" s="219"/>
      <c r="D106" s="220" t="s">
        <v>482</v>
      </c>
      <c r="E106" s="22">
        <f>E107</f>
        <v>20827898</v>
      </c>
      <c r="F106" s="22">
        <f t="shared" ref="F106:O106" si="15">F107</f>
        <v>20827898</v>
      </c>
      <c r="G106" s="22">
        <f t="shared" si="15"/>
        <v>1723000</v>
      </c>
      <c r="H106" s="22">
        <f t="shared" si="15"/>
        <v>4181200</v>
      </c>
      <c r="I106" s="22">
        <f t="shared" si="15"/>
        <v>0</v>
      </c>
      <c r="J106" s="22">
        <f t="shared" si="15"/>
        <v>806072</v>
      </c>
      <c r="K106" s="22">
        <f t="shared" si="15"/>
        <v>0</v>
      </c>
      <c r="L106" s="22">
        <f t="shared" si="15"/>
        <v>0</v>
      </c>
      <c r="M106" s="22">
        <f t="shared" si="15"/>
        <v>0</v>
      </c>
      <c r="N106" s="22">
        <f t="shared" si="15"/>
        <v>806072</v>
      </c>
      <c r="O106" s="22">
        <f t="shared" si="15"/>
        <v>0</v>
      </c>
      <c r="P106" s="22">
        <f t="shared" si="10"/>
        <v>21633970</v>
      </c>
    </row>
    <row r="107" spans="1:16" ht="25.5">
      <c r="A107" s="18" t="s">
        <v>483</v>
      </c>
      <c r="B107" s="19"/>
      <c r="C107" s="219"/>
      <c r="D107" s="220" t="s">
        <v>482</v>
      </c>
      <c r="E107" s="22">
        <f>E108+E109+E110+E111+E113+E115+E114</f>
        <v>20827898</v>
      </c>
      <c r="F107" s="22">
        <f>F108+F109+F110+F111+F113+F115+F114</f>
        <v>20827898</v>
      </c>
      <c r="G107" s="22">
        <f t="shared" ref="G107:O107" si="16">G108+G110+G113+G115+G114</f>
        <v>1723000</v>
      </c>
      <c r="H107" s="22">
        <f t="shared" si="16"/>
        <v>4181200</v>
      </c>
      <c r="I107" s="22">
        <f t="shared" si="16"/>
        <v>0</v>
      </c>
      <c r="J107" s="22">
        <f t="shared" si="16"/>
        <v>806072</v>
      </c>
      <c r="K107" s="22">
        <f t="shared" si="16"/>
        <v>0</v>
      </c>
      <c r="L107" s="22">
        <f t="shared" si="16"/>
        <v>0</v>
      </c>
      <c r="M107" s="22">
        <f t="shared" si="16"/>
        <v>0</v>
      </c>
      <c r="N107" s="22">
        <f t="shared" si="16"/>
        <v>806072</v>
      </c>
      <c r="O107" s="22">
        <f t="shared" si="16"/>
        <v>0</v>
      </c>
      <c r="P107" s="22">
        <f t="shared" si="10"/>
        <v>21633970</v>
      </c>
    </row>
    <row r="108" spans="1:16" ht="38.25">
      <c r="A108" s="18" t="s">
        <v>484</v>
      </c>
      <c r="B108" s="18" t="s">
        <v>206</v>
      </c>
      <c r="C108" s="221" t="s">
        <v>207</v>
      </c>
      <c r="D108" s="220" t="s">
        <v>334</v>
      </c>
      <c r="E108" s="22">
        <v>2175400</v>
      </c>
      <c r="F108" s="21">
        <v>2175400</v>
      </c>
      <c r="G108" s="21">
        <v>1723000</v>
      </c>
      <c r="H108" s="21">
        <v>0</v>
      </c>
      <c r="I108" s="21">
        <v>0</v>
      </c>
      <c r="J108" s="22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2">
        <f t="shared" si="10"/>
        <v>2175400</v>
      </c>
    </row>
    <row r="109" spans="1:16">
      <c r="A109" s="18" t="s">
        <v>308</v>
      </c>
      <c r="B109" s="18" t="s">
        <v>211</v>
      </c>
      <c r="C109" s="221" t="s">
        <v>249</v>
      </c>
      <c r="D109" s="220" t="s">
        <v>212</v>
      </c>
      <c r="E109" s="22">
        <v>399998</v>
      </c>
      <c r="F109" s="21">
        <v>399998</v>
      </c>
      <c r="G109" s="21">
        <v>0</v>
      </c>
      <c r="H109" s="21">
        <v>0</v>
      </c>
      <c r="I109" s="21">
        <v>0</v>
      </c>
      <c r="J109" s="22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2">
        <f t="shared" si="10"/>
        <v>399998</v>
      </c>
    </row>
    <row r="110" spans="1:16">
      <c r="A110" s="18" t="s">
        <v>485</v>
      </c>
      <c r="B110" s="18" t="s">
        <v>486</v>
      </c>
      <c r="C110" s="221" t="s">
        <v>309</v>
      </c>
      <c r="D110" s="220" t="s">
        <v>487</v>
      </c>
      <c r="E110" s="22">
        <v>17505500</v>
      </c>
      <c r="F110" s="21">
        <v>17505500</v>
      </c>
      <c r="G110" s="21">
        <v>0</v>
      </c>
      <c r="H110" s="21">
        <v>4181200</v>
      </c>
      <c r="I110" s="21">
        <v>0</v>
      </c>
      <c r="J110" s="22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2">
        <f t="shared" si="10"/>
        <v>17505500</v>
      </c>
    </row>
    <row r="111" spans="1:16" ht="25.5">
      <c r="A111" s="18">
        <v>1216090</v>
      </c>
      <c r="B111" s="18">
        <v>6090</v>
      </c>
      <c r="C111" s="221" t="s">
        <v>488</v>
      </c>
      <c r="D111" s="220" t="s">
        <v>489</v>
      </c>
      <c r="E111" s="22">
        <v>50000</v>
      </c>
      <c r="F111" s="21">
        <v>50000</v>
      </c>
      <c r="G111" s="21">
        <v>0</v>
      </c>
      <c r="H111" s="21">
        <v>0</v>
      </c>
      <c r="I111" s="21">
        <v>0</v>
      </c>
      <c r="J111" s="22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2">
        <f t="shared" si="10"/>
        <v>50000</v>
      </c>
    </row>
    <row r="112" spans="1:16" ht="25.5">
      <c r="A112" s="18">
        <v>1217460</v>
      </c>
      <c r="B112" s="18">
        <v>7460</v>
      </c>
      <c r="C112" s="221"/>
      <c r="D112" s="220" t="s">
        <v>490</v>
      </c>
      <c r="E112" s="22">
        <v>697000</v>
      </c>
      <c r="F112" s="21">
        <v>697000</v>
      </c>
      <c r="G112" s="21">
        <v>0</v>
      </c>
      <c r="H112" s="21">
        <v>0</v>
      </c>
      <c r="I112" s="21">
        <v>0</v>
      </c>
      <c r="J112" s="22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2">
        <v>697000</v>
      </c>
    </row>
    <row r="113" spans="1:16" s="228" customFormat="1" ht="38.25">
      <c r="A113" s="222" t="s">
        <v>491</v>
      </c>
      <c r="B113" s="222">
        <v>7461</v>
      </c>
      <c r="C113" s="224" t="s">
        <v>318</v>
      </c>
      <c r="D113" s="225" t="s">
        <v>492</v>
      </c>
      <c r="E113" s="226">
        <v>697000</v>
      </c>
      <c r="F113" s="227">
        <v>697000</v>
      </c>
      <c r="G113" s="227">
        <v>0</v>
      </c>
      <c r="H113" s="227">
        <v>0</v>
      </c>
      <c r="I113" s="227">
        <v>0</v>
      </c>
      <c r="J113" s="226">
        <v>0</v>
      </c>
      <c r="K113" s="227">
        <v>0</v>
      </c>
      <c r="L113" s="227">
        <v>0</v>
      </c>
      <c r="M113" s="227">
        <v>0</v>
      </c>
      <c r="N113" s="227">
        <v>0</v>
      </c>
      <c r="O113" s="227">
        <v>0</v>
      </c>
      <c r="P113" s="226">
        <f t="shared" si="10"/>
        <v>697000</v>
      </c>
    </row>
    <row r="114" spans="1:16" ht="51">
      <c r="A114" s="18" t="s">
        <v>493</v>
      </c>
      <c r="B114" s="18">
        <v>7692</v>
      </c>
      <c r="C114" s="221" t="s">
        <v>119</v>
      </c>
      <c r="D114" s="220" t="s">
        <v>342</v>
      </c>
      <c r="E114" s="22">
        <v>0</v>
      </c>
      <c r="F114" s="21">
        <v>0</v>
      </c>
      <c r="G114" s="21">
        <v>0</v>
      </c>
      <c r="H114" s="21">
        <v>0</v>
      </c>
      <c r="I114" s="21">
        <v>0</v>
      </c>
      <c r="J114" s="22">
        <v>806072</v>
      </c>
      <c r="K114" s="21">
        <v>0</v>
      </c>
      <c r="L114" s="21">
        <v>0</v>
      </c>
      <c r="M114" s="21">
        <v>0</v>
      </c>
      <c r="N114" s="21">
        <v>806072</v>
      </c>
      <c r="O114" s="21">
        <v>0</v>
      </c>
      <c r="P114" s="22">
        <f>E114+J114</f>
        <v>806072</v>
      </c>
    </row>
    <row r="115" spans="1:16" ht="25.5" hidden="1">
      <c r="A115" s="18" t="s">
        <v>494</v>
      </c>
      <c r="B115" s="18">
        <v>8340</v>
      </c>
      <c r="C115" s="221" t="s">
        <v>239</v>
      </c>
      <c r="D115" s="220" t="s">
        <v>240</v>
      </c>
      <c r="E115" s="22">
        <v>0</v>
      </c>
      <c r="F115" s="21">
        <v>0</v>
      </c>
      <c r="G115" s="21">
        <v>0</v>
      </c>
      <c r="H115" s="21">
        <v>0</v>
      </c>
      <c r="I115" s="21">
        <v>0</v>
      </c>
      <c r="J115" s="22"/>
      <c r="K115" s="21"/>
      <c r="L115" s="21">
        <v>0</v>
      </c>
      <c r="M115" s="21">
        <v>0</v>
      </c>
      <c r="N115" s="21"/>
      <c r="O115" s="21">
        <v>0</v>
      </c>
      <c r="P115" s="22">
        <f t="shared" si="10"/>
        <v>0</v>
      </c>
    </row>
    <row r="116" spans="1:16" ht="25.5">
      <c r="A116" s="18" t="s">
        <v>190</v>
      </c>
      <c r="B116" s="19"/>
      <c r="C116" s="219"/>
      <c r="D116" s="220" t="s">
        <v>179</v>
      </c>
      <c r="E116" s="22">
        <f>E117</f>
        <v>2391800</v>
      </c>
      <c r="F116" s="22">
        <f t="shared" ref="F116:O116" si="17">F117</f>
        <v>2391800</v>
      </c>
      <c r="G116" s="22">
        <f t="shared" si="17"/>
        <v>1774100</v>
      </c>
      <c r="H116" s="22">
        <f t="shared" si="17"/>
        <v>29000</v>
      </c>
      <c r="I116" s="22">
        <f t="shared" si="17"/>
        <v>0</v>
      </c>
      <c r="J116" s="22">
        <f t="shared" si="17"/>
        <v>111193128</v>
      </c>
      <c r="K116" s="22">
        <f t="shared" si="17"/>
        <v>0</v>
      </c>
      <c r="L116" s="22">
        <f t="shared" si="17"/>
        <v>0</v>
      </c>
      <c r="M116" s="22">
        <f t="shared" si="17"/>
        <v>0</v>
      </c>
      <c r="N116" s="22">
        <f t="shared" si="17"/>
        <v>111193128</v>
      </c>
      <c r="O116" s="22">
        <f t="shared" si="17"/>
        <v>110199200</v>
      </c>
      <c r="P116" s="22">
        <f t="shared" si="10"/>
        <v>113584928</v>
      </c>
    </row>
    <row r="117" spans="1:16" ht="25.5">
      <c r="A117" s="18" t="s">
        <v>191</v>
      </c>
      <c r="B117" s="19"/>
      <c r="C117" s="219"/>
      <c r="D117" s="220" t="s">
        <v>179</v>
      </c>
      <c r="E117" s="22">
        <f>E118+E119+E122</f>
        <v>2391800</v>
      </c>
      <c r="F117" s="22">
        <f>F118+F119+F122</f>
        <v>2391800</v>
      </c>
      <c r="G117" s="22">
        <f>G118+G122</f>
        <v>1774100</v>
      </c>
      <c r="H117" s="22">
        <f>H118+H122</f>
        <v>29000</v>
      </c>
      <c r="I117" s="22">
        <f>I118+I122</f>
        <v>0</v>
      </c>
      <c r="J117" s="22">
        <f t="shared" ref="J117:O117" si="18">J118+J122+J120</f>
        <v>111193128</v>
      </c>
      <c r="K117" s="22">
        <f t="shared" si="18"/>
        <v>0</v>
      </c>
      <c r="L117" s="22">
        <f t="shared" si="18"/>
        <v>0</v>
      </c>
      <c r="M117" s="22">
        <f t="shared" si="18"/>
        <v>0</v>
      </c>
      <c r="N117" s="22">
        <f t="shared" si="18"/>
        <v>111193128</v>
      </c>
      <c r="O117" s="22">
        <f t="shared" si="18"/>
        <v>110199200</v>
      </c>
      <c r="P117" s="22">
        <f t="shared" si="10"/>
        <v>113584928</v>
      </c>
    </row>
    <row r="118" spans="1:16" ht="38.25">
      <c r="A118" s="18" t="s">
        <v>495</v>
      </c>
      <c r="B118" s="18" t="s">
        <v>206</v>
      </c>
      <c r="C118" s="221" t="s">
        <v>207</v>
      </c>
      <c r="D118" s="220" t="s">
        <v>334</v>
      </c>
      <c r="E118" s="22">
        <v>2281800</v>
      </c>
      <c r="F118" s="21">
        <v>2281800</v>
      </c>
      <c r="G118" s="21">
        <v>1774100</v>
      </c>
      <c r="H118" s="21">
        <v>29000</v>
      </c>
      <c r="I118" s="21">
        <v>0</v>
      </c>
      <c r="J118" s="22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2">
        <f t="shared" si="10"/>
        <v>2281800</v>
      </c>
    </row>
    <row r="119" spans="1:16">
      <c r="A119" s="18" t="s">
        <v>321</v>
      </c>
      <c r="B119" s="18" t="s">
        <v>211</v>
      </c>
      <c r="C119" s="221" t="s">
        <v>249</v>
      </c>
      <c r="D119" s="220" t="s">
        <v>212</v>
      </c>
      <c r="E119" s="22">
        <v>110000</v>
      </c>
      <c r="F119" s="21">
        <v>110000</v>
      </c>
      <c r="G119" s="21">
        <v>0</v>
      </c>
      <c r="H119" s="21">
        <v>0</v>
      </c>
      <c r="I119" s="21">
        <v>0</v>
      </c>
      <c r="J119" s="22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2">
        <f>E119+J119</f>
        <v>110000</v>
      </c>
    </row>
    <row r="120" spans="1:16" ht="25.5">
      <c r="A120" s="18" t="s">
        <v>496</v>
      </c>
      <c r="B120" s="18">
        <v>7320</v>
      </c>
      <c r="C120" s="231" t="s">
        <v>181</v>
      </c>
      <c r="D120" s="220" t="s">
        <v>497</v>
      </c>
      <c r="E120" s="22">
        <v>0</v>
      </c>
      <c r="F120" s="21">
        <v>0</v>
      </c>
      <c r="G120" s="21">
        <v>0</v>
      </c>
      <c r="H120" s="21">
        <v>0</v>
      </c>
      <c r="I120" s="21">
        <v>0</v>
      </c>
      <c r="J120" s="22">
        <v>110199200</v>
      </c>
      <c r="K120" s="21">
        <v>0</v>
      </c>
      <c r="L120" s="21">
        <v>0</v>
      </c>
      <c r="M120" s="21">
        <v>0</v>
      </c>
      <c r="N120" s="21">
        <v>110199200</v>
      </c>
      <c r="O120" s="21">
        <v>110199200</v>
      </c>
      <c r="P120" s="22">
        <v>75099200</v>
      </c>
    </row>
    <row r="121" spans="1:16" s="228" customFormat="1">
      <c r="A121" s="222" t="s">
        <v>180</v>
      </c>
      <c r="B121" s="222">
        <v>7321</v>
      </c>
      <c r="C121" s="223" t="s">
        <v>498</v>
      </c>
      <c r="D121" s="225" t="s">
        <v>182</v>
      </c>
      <c r="E121" s="226">
        <v>0</v>
      </c>
      <c r="F121" s="227">
        <v>0</v>
      </c>
      <c r="G121" s="227">
        <v>0</v>
      </c>
      <c r="H121" s="227">
        <v>0</v>
      </c>
      <c r="I121" s="227">
        <v>0</v>
      </c>
      <c r="J121" s="226">
        <v>110199200</v>
      </c>
      <c r="K121" s="227">
        <v>0</v>
      </c>
      <c r="L121" s="227">
        <v>0</v>
      </c>
      <c r="M121" s="227">
        <v>0</v>
      </c>
      <c r="N121" s="227">
        <v>110199200</v>
      </c>
      <c r="O121" s="227">
        <v>110199200</v>
      </c>
      <c r="P121" s="226">
        <v>75099200</v>
      </c>
    </row>
    <row r="122" spans="1:16" ht="51">
      <c r="A122" s="18" t="s">
        <v>195</v>
      </c>
      <c r="B122" s="18">
        <v>7691</v>
      </c>
      <c r="C122" s="221" t="s">
        <v>119</v>
      </c>
      <c r="D122" s="220" t="s">
        <v>342</v>
      </c>
      <c r="E122" s="22">
        <v>0</v>
      </c>
      <c r="F122" s="21">
        <v>0</v>
      </c>
      <c r="G122" s="21">
        <v>0</v>
      </c>
      <c r="H122" s="21">
        <v>0</v>
      </c>
      <c r="I122" s="21">
        <v>0</v>
      </c>
      <c r="J122" s="22">
        <v>993928</v>
      </c>
      <c r="K122" s="21">
        <v>0</v>
      </c>
      <c r="L122" s="21">
        <v>0</v>
      </c>
      <c r="M122" s="21">
        <v>0</v>
      </c>
      <c r="N122" s="21">
        <v>993928</v>
      </c>
      <c r="O122" s="21">
        <v>0</v>
      </c>
      <c r="P122" s="22">
        <f t="shared" si="10"/>
        <v>993928</v>
      </c>
    </row>
    <row r="123" spans="1:16" ht="25.5">
      <c r="A123" s="18" t="s">
        <v>499</v>
      </c>
      <c r="B123" s="19"/>
      <c r="C123" s="219"/>
      <c r="D123" s="220" t="s">
        <v>500</v>
      </c>
      <c r="E123" s="22">
        <f>E124</f>
        <v>2832900</v>
      </c>
      <c r="F123" s="22">
        <f t="shared" ref="F123:O124" si="19">F124</f>
        <v>2832900</v>
      </c>
      <c r="G123" s="22">
        <f t="shared" si="19"/>
        <v>2100700</v>
      </c>
      <c r="H123" s="22">
        <f t="shared" si="19"/>
        <v>78500</v>
      </c>
      <c r="I123" s="22">
        <f t="shared" si="19"/>
        <v>0</v>
      </c>
      <c r="J123" s="22">
        <f t="shared" si="19"/>
        <v>0</v>
      </c>
      <c r="K123" s="22">
        <f t="shared" si="19"/>
        <v>0</v>
      </c>
      <c r="L123" s="22">
        <f t="shared" si="19"/>
        <v>0</v>
      </c>
      <c r="M123" s="22">
        <f t="shared" si="19"/>
        <v>0</v>
      </c>
      <c r="N123" s="22">
        <f t="shared" si="19"/>
        <v>0</v>
      </c>
      <c r="O123" s="22">
        <f t="shared" si="19"/>
        <v>0</v>
      </c>
      <c r="P123" s="22">
        <f t="shared" si="10"/>
        <v>2832900</v>
      </c>
    </row>
    <row r="124" spans="1:16" ht="25.5">
      <c r="A124" s="18" t="s">
        <v>501</v>
      </c>
      <c r="B124" s="19"/>
      <c r="C124" s="219"/>
      <c r="D124" s="220" t="s">
        <v>500</v>
      </c>
      <c r="E124" s="22">
        <f>E125+E126</f>
        <v>2832900</v>
      </c>
      <c r="F124" s="22">
        <f>F125+F126</f>
        <v>2832900</v>
      </c>
      <c r="G124" s="22">
        <f t="shared" si="19"/>
        <v>2100700</v>
      </c>
      <c r="H124" s="22">
        <f t="shared" si="19"/>
        <v>78500</v>
      </c>
      <c r="I124" s="22">
        <f t="shared" si="19"/>
        <v>0</v>
      </c>
      <c r="J124" s="22">
        <f t="shared" si="19"/>
        <v>0</v>
      </c>
      <c r="K124" s="22">
        <f t="shared" si="19"/>
        <v>0</v>
      </c>
      <c r="L124" s="22">
        <f t="shared" si="19"/>
        <v>0</v>
      </c>
      <c r="M124" s="22">
        <f t="shared" si="19"/>
        <v>0</v>
      </c>
      <c r="N124" s="22">
        <f t="shared" si="19"/>
        <v>0</v>
      </c>
      <c r="O124" s="22">
        <f t="shared" si="19"/>
        <v>0</v>
      </c>
      <c r="P124" s="22">
        <f t="shared" si="10"/>
        <v>2832900</v>
      </c>
    </row>
    <row r="125" spans="1:16" ht="38.25">
      <c r="A125" s="18" t="s">
        <v>502</v>
      </c>
      <c r="B125" s="18" t="s">
        <v>206</v>
      </c>
      <c r="C125" s="221" t="s">
        <v>207</v>
      </c>
      <c r="D125" s="220" t="s">
        <v>334</v>
      </c>
      <c r="E125" s="22">
        <v>2782900</v>
      </c>
      <c r="F125" s="21">
        <v>2782900</v>
      </c>
      <c r="G125" s="21">
        <v>2100700</v>
      </c>
      <c r="H125" s="21">
        <v>78500</v>
      </c>
      <c r="I125" s="21">
        <v>0</v>
      </c>
      <c r="J125" s="22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2">
        <f t="shared" si="10"/>
        <v>2782900</v>
      </c>
    </row>
    <row r="126" spans="1:16">
      <c r="A126" s="18" t="s">
        <v>503</v>
      </c>
      <c r="B126" s="18" t="s">
        <v>211</v>
      </c>
      <c r="C126" s="221" t="s">
        <v>249</v>
      </c>
      <c r="D126" s="220" t="s">
        <v>212</v>
      </c>
      <c r="E126" s="22">
        <v>50000</v>
      </c>
      <c r="F126" s="21">
        <v>50000</v>
      </c>
      <c r="G126" s="21">
        <v>0</v>
      </c>
      <c r="H126" s="21">
        <v>0</v>
      </c>
      <c r="I126" s="21">
        <v>0</v>
      </c>
      <c r="J126" s="22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2">
        <f t="shared" si="10"/>
        <v>50000</v>
      </c>
    </row>
    <row r="127" spans="1:16" ht="25.5">
      <c r="A127" s="18" t="s">
        <v>504</v>
      </c>
      <c r="B127" s="19"/>
      <c r="C127" s="219"/>
      <c r="D127" s="220" t="s">
        <v>505</v>
      </c>
      <c r="E127" s="22">
        <f>E128</f>
        <v>727500</v>
      </c>
      <c r="F127" s="22">
        <f t="shared" ref="F127:O128" si="20">F128</f>
        <v>727500</v>
      </c>
      <c r="G127" s="22">
        <f t="shared" si="20"/>
        <v>576900</v>
      </c>
      <c r="H127" s="22">
        <f t="shared" si="20"/>
        <v>0</v>
      </c>
      <c r="I127" s="22">
        <f t="shared" si="20"/>
        <v>0</v>
      </c>
      <c r="J127" s="22">
        <f t="shared" si="20"/>
        <v>0</v>
      </c>
      <c r="K127" s="22">
        <f t="shared" si="20"/>
        <v>0</v>
      </c>
      <c r="L127" s="22">
        <f t="shared" si="20"/>
        <v>0</v>
      </c>
      <c r="M127" s="22">
        <f t="shared" si="20"/>
        <v>0</v>
      </c>
      <c r="N127" s="22">
        <f t="shared" si="20"/>
        <v>0</v>
      </c>
      <c r="O127" s="22">
        <f t="shared" si="20"/>
        <v>0</v>
      </c>
      <c r="P127" s="22">
        <f>E127+J127</f>
        <v>727500</v>
      </c>
    </row>
    <row r="128" spans="1:16" ht="25.5">
      <c r="A128" s="18" t="s">
        <v>506</v>
      </c>
      <c r="B128" s="19"/>
      <c r="C128" s="219"/>
      <c r="D128" s="220" t="s">
        <v>507</v>
      </c>
      <c r="E128" s="22">
        <f>E129</f>
        <v>727500</v>
      </c>
      <c r="F128" s="22">
        <f t="shared" si="20"/>
        <v>727500</v>
      </c>
      <c r="G128" s="22">
        <f t="shared" si="20"/>
        <v>576900</v>
      </c>
      <c r="H128" s="22">
        <f t="shared" si="20"/>
        <v>0</v>
      </c>
      <c r="I128" s="22">
        <f t="shared" si="20"/>
        <v>0</v>
      </c>
      <c r="J128" s="22">
        <f t="shared" si="20"/>
        <v>0</v>
      </c>
      <c r="K128" s="22">
        <f t="shared" si="20"/>
        <v>0</v>
      </c>
      <c r="L128" s="22">
        <f t="shared" si="20"/>
        <v>0</v>
      </c>
      <c r="M128" s="22">
        <f t="shared" si="20"/>
        <v>0</v>
      </c>
      <c r="N128" s="22">
        <f t="shared" si="20"/>
        <v>0</v>
      </c>
      <c r="O128" s="22">
        <f t="shared" si="20"/>
        <v>0</v>
      </c>
      <c r="P128" s="22">
        <f>E128+J128</f>
        <v>727500</v>
      </c>
    </row>
    <row r="129" spans="1:16" ht="38.25">
      <c r="A129" s="18" t="s">
        <v>508</v>
      </c>
      <c r="B129" s="18" t="s">
        <v>206</v>
      </c>
      <c r="C129" s="221" t="s">
        <v>207</v>
      </c>
      <c r="D129" s="220" t="s">
        <v>334</v>
      </c>
      <c r="E129" s="22">
        <v>727500</v>
      </c>
      <c r="F129" s="21">
        <v>727500</v>
      </c>
      <c r="G129" s="21">
        <v>576900</v>
      </c>
      <c r="H129" s="21">
        <v>0</v>
      </c>
      <c r="I129" s="21">
        <v>0</v>
      </c>
      <c r="J129" s="22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2">
        <f>E129+J129</f>
        <v>727500</v>
      </c>
    </row>
    <row r="130" spans="1:16" ht="25.5">
      <c r="A130" s="18" t="s">
        <v>509</v>
      </c>
      <c r="B130" s="19"/>
      <c r="C130" s="219"/>
      <c r="D130" s="220" t="s">
        <v>510</v>
      </c>
      <c r="E130" s="22">
        <f>E131</f>
        <v>72233550</v>
      </c>
      <c r="F130" s="22">
        <f t="shared" ref="F130:O130" si="21">F131</f>
        <v>62706450</v>
      </c>
      <c r="G130" s="22">
        <f t="shared" si="21"/>
        <v>1974300</v>
      </c>
      <c r="H130" s="22">
        <f t="shared" si="21"/>
        <v>0</v>
      </c>
      <c r="I130" s="22">
        <f t="shared" si="21"/>
        <v>0</v>
      </c>
      <c r="J130" s="22">
        <f t="shared" si="21"/>
        <v>0</v>
      </c>
      <c r="K130" s="22">
        <f t="shared" si="21"/>
        <v>0</v>
      </c>
      <c r="L130" s="22">
        <f t="shared" si="21"/>
        <v>0</v>
      </c>
      <c r="M130" s="22">
        <f t="shared" si="21"/>
        <v>0</v>
      </c>
      <c r="N130" s="22">
        <f t="shared" si="21"/>
        <v>0</v>
      </c>
      <c r="O130" s="22">
        <f t="shared" si="21"/>
        <v>0</v>
      </c>
      <c r="P130" s="22">
        <f t="shared" si="10"/>
        <v>72233550</v>
      </c>
    </row>
    <row r="131" spans="1:16" ht="25.5">
      <c r="A131" s="18" t="s">
        <v>511</v>
      </c>
      <c r="B131" s="19"/>
      <c r="C131" s="219"/>
      <c r="D131" s="220" t="s">
        <v>510</v>
      </c>
      <c r="E131" s="22">
        <f t="shared" ref="E131:O131" si="22">E132+E133+E134+E135+E136</f>
        <v>72233550</v>
      </c>
      <c r="F131" s="22">
        <f t="shared" si="22"/>
        <v>62706450</v>
      </c>
      <c r="G131" s="22">
        <f t="shared" si="22"/>
        <v>1974300</v>
      </c>
      <c r="H131" s="22">
        <f t="shared" si="22"/>
        <v>0</v>
      </c>
      <c r="I131" s="22">
        <f t="shared" si="22"/>
        <v>0</v>
      </c>
      <c r="J131" s="22">
        <f t="shared" si="22"/>
        <v>0</v>
      </c>
      <c r="K131" s="22">
        <f t="shared" si="22"/>
        <v>0</v>
      </c>
      <c r="L131" s="22">
        <f t="shared" si="22"/>
        <v>0</v>
      </c>
      <c r="M131" s="22">
        <f t="shared" si="22"/>
        <v>0</v>
      </c>
      <c r="N131" s="22">
        <f t="shared" si="22"/>
        <v>0</v>
      </c>
      <c r="O131" s="22">
        <f t="shared" si="22"/>
        <v>0</v>
      </c>
      <c r="P131" s="22">
        <f t="shared" si="10"/>
        <v>72233550</v>
      </c>
    </row>
    <row r="132" spans="1:16" ht="38.25">
      <c r="A132" s="18" t="s">
        <v>512</v>
      </c>
      <c r="B132" s="18" t="s">
        <v>206</v>
      </c>
      <c r="C132" s="221" t="s">
        <v>207</v>
      </c>
      <c r="D132" s="220" t="s">
        <v>334</v>
      </c>
      <c r="E132" s="22">
        <v>2469800</v>
      </c>
      <c r="F132" s="21">
        <v>2469800</v>
      </c>
      <c r="G132" s="21">
        <v>1974300</v>
      </c>
      <c r="H132" s="21">
        <v>0</v>
      </c>
      <c r="I132" s="21">
        <v>0</v>
      </c>
      <c r="J132" s="22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2">
        <f t="shared" si="10"/>
        <v>2469800</v>
      </c>
    </row>
    <row r="133" spans="1:16">
      <c r="A133" s="18" t="s">
        <v>513</v>
      </c>
      <c r="B133" s="18">
        <v>8600</v>
      </c>
      <c r="C133" s="221" t="s">
        <v>514</v>
      </c>
      <c r="D133" s="220" t="s">
        <v>515</v>
      </c>
      <c r="E133" s="22">
        <v>15000</v>
      </c>
      <c r="F133" s="21">
        <v>15000</v>
      </c>
      <c r="G133" s="21">
        <v>0</v>
      </c>
      <c r="H133" s="21">
        <v>0</v>
      </c>
      <c r="I133" s="21">
        <v>0</v>
      </c>
      <c r="J133" s="22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2">
        <f t="shared" si="10"/>
        <v>15000</v>
      </c>
    </row>
    <row r="134" spans="1:16">
      <c r="A134" s="18" t="s">
        <v>516</v>
      </c>
      <c r="B134" s="18" t="s">
        <v>517</v>
      </c>
      <c r="C134" s="221" t="s">
        <v>249</v>
      </c>
      <c r="D134" s="220" t="s">
        <v>518</v>
      </c>
      <c r="E134" s="22">
        <v>9527100</v>
      </c>
      <c r="F134" s="21">
        <v>0</v>
      </c>
      <c r="G134" s="21">
        <v>0</v>
      </c>
      <c r="H134" s="21">
        <v>0</v>
      </c>
      <c r="I134" s="21">
        <v>0</v>
      </c>
      <c r="J134" s="22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2">
        <f t="shared" si="10"/>
        <v>9527100</v>
      </c>
    </row>
    <row r="135" spans="1:16">
      <c r="A135" s="18" t="s">
        <v>519</v>
      </c>
      <c r="B135" s="18">
        <v>9110</v>
      </c>
      <c r="C135" s="221" t="s">
        <v>211</v>
      </c>
      <c r="D135" s="220" t="s">
        <v>145</v>
      </c>
      <c r="E135" s="22">
        <v>16567500</v>
      </c>
      <c r="F135" s="21">
        <v>16567500</v>
      </c>
      <c r="G135" s="21">
        <v>0</v>
      </c>
      <c r="H135" s="21">
        <v>0</v>
      </c>
      <c r="I135" s="21">
        <v>0</v>
      </c>
      <c r="J135" s="22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2">
        <f t="shared" si="10"/>
        <v>16567500</v>
      </c>
    </row>
    <row r="136" spans="1:16" ht="38.25">
      <c r="A136" s="18" t="s">
        <v>520</v>
      </c>
      <c r="B136" s="18">
        <v>9410</v>
      </c>
      <c r="C136" s="221" t="s">
        <v>211</v>
      </c>
      <c r="D136" s="220" t="s">
        <v>521</v>
      </c>
      <c r="E136" s="22">
        <v>43654150</v>
      </c>
      <c r="F136" s="21">
        <v>43654150</v>
      </c>
      <c r="G136" s="21">
        <v>0</v>
      </c>
      <c r="H136" s="21">
        <v>0</v>
      </c>
      <c r="I136" s="21">
        <v>0</v>
      </c>
      <c r="J136" s="22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2">
        <f t="shared" si="10"/>
        <v>43654150</v>
      </c>
    </row>
    <row r="137" spans="1:16" s="254" customFormat="1">
      <c r="A137" s="250"/>
      <c r="B137" s="251" t="s">
        <v>123</v>
      </c>
      <c r="C137" s="252"/>
      <c r="D137" s="253" t="s">
        <v>6</v>
      </c>
      <c r="E137" s="6">
        <f>E130+E123+E116+E127+E106+E90+E82+E43+E29+E13</f>
        <v>514809300</v>
      </c>
      <c r="F137" s="6">
        <f t="shared" ref="F137:O137" si="23">F130+F123+F116+F127+F106+F90+F82+F43+F29+F13</f>
        <v>505282200</v>
      </c>
      <c r="G137" s="6">
        <f t="shared" si="23"/>
        <v>173133100</v>
      </c>
      <c r="H137" s="6">
        <f t="shared" si="23"/>
        <v>27826300</v>
      </c>
      <c r="I137" s="6">
        <f t="shared" si="23"/>
        <v>0</v>
      </c>
      <c r="J137" s="6">
        <f t="shared" si="23"/>
        <v>133491100</v>
      </c>
      <c r="K137" s="6">
        <f t="shared" si="23"/>
        <v>14402400</v>
      </c>
      <c r="L137" s="6">
        <f t="shared" si="23"/>
        <v>2493876</v>
      </c>
      <c r="M137" s="6">
        <f t="shared" si="23"/>
        <v>605151</v>
      </c>
      <c r="N137" s="6">
        <f t="shared" si="23"/>
        <v>119088700</v>
      </c>
      <c r="O137" s="6">
        <f t="shared" si="23"/>
        <v>117099200</v>
      </c>
      <c r="P137" s="6">
        <f t="shared" si="10"/>
        <v>648300400</v>
      </c>
    </row>
    <row r="140" spans="1:16" s="255" customFormat="1" ht="15" customHeight="1">
      <c r="B140" s="267" t="s">
        <v>17</v>
      </c>
      <c r="C140" s="267"/>
      <c r="I140" s="267" t="s">
        <v>18</v>
      </c>
      <c r="J140" s="267"/>
    </row>
    <row r="143" spans="1:16">
      <c r="A143" s="30"/>
    </row>
    <row r="144" spans="1:16">
      <c r="A144" s="30"/>
    </row>
    <row r="145" spans="1:1">
      <c r="A145" s="30"/>
    </row>
    <row r="146" spans="1:1">
      <c r="A146" s="30"/>
    </row>
  </sheetData>
  <mergeCells count="28">
    <mergeCell ref="A6:P6"/>
    <mergeCell ref="M1:P1"/>
    <mergeCell ref="M2:P2"/>
    <mergeCell ref="M3:P3"/>
    <mergeCell ref="M4:P4"/>
    <mergeCell ref="A5:P5"/>
    <mergeCell ref="A8:A11"/>
    <mergeCell ref="B8:B11"/>
    <mergeCell ref="C8:C11"/>
    <mergeCell ref="D8:D11"/>
    <mergeCell ref="E8:I8"/>
    <mergeCell ref="H10:H11"/>
    <mergeCell ref="B140:C140"/>
    <mergeCell ref="P8:P11"/>
    <mergeCell ref="E9:E11"/>
    <mergeCell ref="F9:F11"/>
    <mergeCell ref="G9:H9"/>
    <mergeCell ref="I9:I11"/>
    <mergeCell ref="J9:J11"/>
    <mergeCell ref="K9:K11"/>
    <mergeCell ref="L9:M9"/>
    <mergeCell ref="N9:N11"/>
    <mergeCell ref="G10:G11"/>
    <mergeCell ref="J8:O8"/>
    <mergeCell ref="L10:L11"/>
    <mergeCell ref="M10:M11"/>
    <mergeCell ref="O10:O11"/>
    <mergeCell ref="I140:J140"/>
  </mergeCells>
  <pageMargins left="0.19685039370078741" right="0.19685039370078741" top="0.59055118110236227" bottom="0.39370078740157483" header="0" footer="0"/>
  <pageSetup paperSize="9" scale="72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opLeftCell="C1" workbookViewId="0">
      <selection activeCell="M3" sqref="M3:P3"/>
    </sheetView>
  </sheetViews>
  <sheetFormatPr defaultRowHeight="12.75"/>
  <cols>
    <col min="1" max="3" width="12" customWidth="1"/>
    <col min="4" max="4" width="40.7109375" customWidth="1"/>
    <col min="5" max="5" width="9.28515625" bestFit="1" customWidth="1"/>
    <col min="6" max="8" width="10.42578125" bestFit="1" customWidth="1"/>
    <col min="9" max="9" width="9.28515625" bestFit="1" customWidth="1"/>
    <col min="10" max="12" width="10" bestFit="1" customWidth="1"/>
    <col min="13" max="13" width="9.28515625" bestFit="1" customWidth="1"/>
    <col min="14" max="16" width="10.42578125" bestFit="1" customWidth="1"/>
  </cols>
  <sheetData>
    <row r="1" spans="1:16">
      <c r="A1" t="s">
        <v>0</v>
      </c>
      <c r="M1" s="262" t="s">
        <v>101</v>
      </c>
      <c r="N1" s="262"/>
      <c r="O1" s="262"/>
      <c r="P1" s="262"/>
    </row>
    <row r="2" spans="1:16">
      <c r="M2" s="262" t="s">
        <v>2</v>
      </c>
      <c r="N2" s="262"/>
      <c r="O2" s="262"/>
      <c r="P2" s="262"/>
    </row>
    <row r="3" spans="1:16">
      <c r="M3" s="262" t="s">
        <v>102</v>
      </c>
      <c r="N3" s="262"/>
      <c r="O3" s="262"/>
      <c r="P3" s="262"/>
    </row>
    <row r="4" spans="1:16">
      <c r="M4" s="262" t="s">
        <v>103</v>
      </c>
      <c r="N4" s="262"/>
      <c r="O4" s="262"/>
      <c r="P4" s="262"/>
    </row>
    <row r="5" spans="1:16">
      <c r="A5" s="263" t="s">
        <v>104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</row>
    <row r="6" spans="1:16">
      <c r="A6" s="263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</row>
    <row r="7" spans="1:16">
      <c r="P7" s="16" t="s">
        <v>3</v>
      </c>
    </row>
    <row r="8" spans="1:16">
      <c r="A8" s="268" t="s">
        <v>105</v>
      </c>
      <c r="B8" s="268" t="s">
        <v>106</v>
      </c>
      <c r="C8" s="268" t="s">
        <v>107</v>
      </c>
      <c r="D8" s="261" t="s">
        <v>108</v>
      </c>
      <c r="E8" s="261" t="s">
        <v>109</v>
      </c>
      <c r="F8" s="261"/>
      <c r="G8" s="261"/>
      <c r="H8" s="261"/>
      <c r="I8" s="261" t="s">
        <v>110</v>
      </c>
      <c r="J8" s="261"/>
      <c r="K8" s="261"/>
      <c r="L8" s="261"/>
      <c r="M8" s="265" t="s">
        <v>111</v>
      </c>
      <c r="N8" s="261"/>
      <c r="O8" s="261"/>
      <c r="P8" s="261"/>
    </row>
    <row r="9" spans="1:16">
      <c r="A9" s="261"/>
      <c r="B9" s="261"/>
      <c r="C9" s="261"/>
      <c r="D9" s="261"/>
      <c r="E9" s="261" t="s">
        <v>7</v>
      </c>
      <c r="F9" s="261" t="s">
        <v>8</v>
      </c>
      <c r="G9" s="15" t="s">
        <v>112</v>
      </c>
      <c r="H9" s="265" t="s">
        <v>113</v>
      </c>
      <c r="I9" s="261" t="s">
        <v>7</v>
      </c>
      <c r="J9" s="261" t="s">
        <v>8</v>
      </c>
      <c r="K9" s="15" t="s">
        <v>112</v>
      </c>
      <c r="L9" s="265" t="s">
        <v>113</v>
      </c>
      <c r="M9" s="265" t="s">
        <v>7</v>
      </c>
      <c r="N9" s="265" t="s">
        <v>8</v>
      </c>
      <c r="O9" s="17" t="s">
        <v>112</v>
      </c>
      <c r="P9" s="265" t="s">
        <v>113</v>
      </c>
    </row>
    <row r="10" spans="1:16">
      <c r="A10" s="261"/>
      <c r="B10" s="261"/>
      <c r="C10" s="261"/>
      <c r="D10" s="261"/>
      <c r="E10" s="261"/>
      <c r="F10" s="261"/>
      <c r="G10" s="261" t="s">
        <v>114</v>
      </c>
      <c r="H10" s="261"/>
      <c r="I10" s="261"/>
      <c r="J10" s="261"/>
      <c r="K10" s="261" t="s">
        <v>114</v>
      </c>
      <c r="L10" s="261"/>
      <c r="M10" s="261"/>
      <c r="N10" s="261"/>
      <c r="O10" s="265" t="s">
        <v>114</v>
      </c>
      <c r="P10" s="261"/>
    </row>
    <row r="11" spans="1:16" ht="44.25" customHeight="1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</row>
    <row r="12" spans="1:16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7">
        <v>8</v>
      </c>
      <c r="I12" s="15">
        <v>9</v>
      </c>
      <c r="J12" s="15">
        <v>10</v>
      </c>
      <c r="K12" s="15">
        <v>11</v>
      </c>
      <c r="L12" s="17">
        <v>12</v>
      </c>
      <c r="M12" s="17">
        <v>13</v>
      </c>
      <c r="N12" s="17">
        <v>14</v>
      </c>
      <c r="O12" s="17">
        <v>15</v>
      </c>
      <c r="P12" s="17">
        <v>16</v>
      </c>
    </row>
    <row r="13" spans="1:16">
      <c r="A13" s="18" t="s">
        <v>115</v>
      </c>
      <c r="B13" s="19"/>
      <c r="C13" s="19"/>
      <c r="D13" s="20" t="s">
        <v>116</v>
      </c>
      <c r="E13" s="21">
        <v>0</v>
      </c>
      <c r="F13" s="21">
        <v>0</v>
      </c>
      <c r="G13" s="21">
        <v>0</v>
      </c>
      <c r="H13" s="22">
        <f t="shared" ref="H13:H17" si="0">E13+F13</f>
        <v>0</v>
      </c>
      <c r="I13" s="21">
        <v>0</v>
      </c>
      <c r="J13" s="21">
        <v>-500000</v>
      </c>
      <c r="K13" s="21">
        <v>-500000</v>
      </c>
      <c r="L13" s="22">
        <f t="shared" ref="L13:L17" si="1">I13+J13</f>
        <v>-500000</v>
      </c>
      <c r="M13" s="22">
        <f t="shared" ref="M13:O17" si="2">E13+I13</f>
        <v>0</v>
      </c>
      <c r="N13" s="22">
        <f t="shared" si="2"/>
        <v>-500000</v>
      </c>
      <c r="O13" s="22">
        <f t="shared" si="2"/>
        <v>-500000</v>
      </c>
      <c r="P13" s="22">
        <f t="shared" ref="P13:P17" si="3">M13+N13</f>
        <v>-500000</v>
      </c>
    </row>
    <row r="14" spans="1:16">
      <c r="A14" s="18" t="s">
        <v>117</v>
      </c>
      <c r="B14" s="19"/>
      <c r="C14" s="19"/>
      <c r="D14" s="20" t="s">
        <v>116</v>
      </c>
      <c r="E14" s="21">
        <v>0</v>
      </c>
      <c r="F14" s="21">
        <v>0</v>
      </c>
      <c r="G14" s="21">
        <v>0</v>
      </c>
      <c r="H14" s="22">
        <f t="shared" si="0"/>
        <v>0</v>
      </c>
      <c r="I14" s="21">
        <v>0</v>
      </c>
      <c r="J14" s="21">
        <v>-500000</v>
      </c>
      <c r="K14" s="21">
        <v>-500000</v>
      </c>
      <c r="L14" s="22">
        <f t="shared" si="1"/>
        <v>-500000</v>
      </c>
      <c r="M14" s="22">
        <f t="shared" si="2"/>
        <v>0</v>
      </c>
      <c r="N14" s="22">
        <f t="shared" si="2"/>
        <v>-500000</v>
      </c>
      <c r="O14" s="22">
        <f t="shared" si="2"/>
        <v>-500000</v>
      </c>
      <c r="P14" s="22">
        <f t="shared" si="3"/>
        <v>-500000</v>
      </c>
    </row>
    <row r="15" spans="1:16" ht="38.25">
      <c r="A15" s="18" t="s">
        <v>118</v>
      </c>
      <c r="B15" s="18">
        <v>8882</v>
      </c>
      <c r="C15" s="18" t="s">
        <v>119</v>
      </c>
      <c r="D15" s="20" t="s">
        <v>120</v>
      </c>
      <c r="E15" s="21">
        <v>0</v>
      </c>
      <c r="F15" s="21">
        <v>0</v>
      </c>
      <c r="G15" s="21">
        <v>0</v>
      </c>
      <c r="H15" s="22">
        <f t="shared" si="0"/>
        <v>0</v>
      </c>
      <c r="I15" s="21">
        <v>0</v>
      </c>
      <c r="J15" s="21">
        <v>-500000</v>
      </c>
      <c r="K15" s="21">
        <v>-500000</v>
      </c>
      <c r="L15" s="22">
        <f t="shared" si="1"/>
        <v>-500000</v>
      </c>
      <c r="M15" s="22">
        <f t="shared" si="2"/>
        <v>0</v>
      </c>
      <c r="N15" s="22">
        <f t="shared" si="2"/>
        <v>-500000</v>
      </c>
      <c r="O15" s="22">
        <f t="shared" si="2"/>
        <v>-500000</v>
      </c>
      <c r="P15" s="22">
        <f t="shared" si="3"/>
        <v>-500000</v>
      </c>
    </row>
    <row r="16" spans="1:16" ht="25.5">
      <c r="A16" s="15"/>
      <c r="B16" s="23" t="s">
        <v>121</v>
      </c>
      <c r="C16" s="15"/>
      <c r="D16" s="24" t="s">
        <v>122</v>
      </c>
      <c r="E16" s="25">
        <v>0</v>
      </c>
      <c r="F16" s="25">
        <v>0</v>
      </c>
      <c r="G16" s="25">
        <v>0</v>
      </c>
      <c r="H16" s="26">
        <f t="shared" si="0"/>
        <v>0</v>
      </c>
      <c r="I16" s="25">
        <v>0</v>
      </c>
      <c r="J16" s="25">
        <v>-500000</v>
      </c>
      <c r="K16" s="25">
        <v>-500000</v>
      </c>
      <c r="L16" s="26">
        <f t="shared" si="1"/>
        <v>-500000</v>
      </c>
      <c r="M16" s="26">
        <f t="shared" si="2"/>
        <v>0</v>
      </c>
      <c r="N16" s="26">
        <f t="shared" si="2"/>
        <v>-500000</v>
      </c>
      <c r="O16" s="26">
        <f t="shared" si="2"/>
        <v>-500000</v>
      </c>
      <c r="P16" s="26">
        <f t="shared" si="3"/>
        <v>-500000</v>
      </c>
    </row>
    <row r="17" spans="1:16">
      <c r="A17" s="27"/>
      <c r="B17" s="28" t="s">
        <v>123</v>
      </c>
      <c r="C17" s="27"/>
      <c r="D17" s="29" t="s">
        <v>6</v>
      </c>
      <c r="E17" s="22">
        <v>0</v>
      </c>
      <c r="F17" s="22">
        <v>0</v>
      </c>
      <c r="G17" s="22">
        <v>0</v>
      </c>
      <c r="H17" s="22">
        <f t="shared" si="0"/>
        <v>0</v>
      </c>
      <c r="I17" s="22">
        <v>0</v>
      </c>
      <c r="J17" s="22">
        <v>-500000</v>
      </c>
      <c r="K17" s="22">
        <v>-500000</v>
      </c>
      <c r="L17" s="22">
        <f t="shared" si="1"/>
        <v>-500000</v>
      </c>
      <c r="M17" s="22">
        <f t="shared" si="2"/>
        <v>0</v>
      </c>
      <c r="N17" s="22">
        <f t="shared" si="2"/>
        <v>-500000</v>
      </c>
      <c r="O17" s="22">
        <f t="shared" si="2"/>
        <v>-500000</v>
      </c>
      <c r="P17" s="22">
        <f t="shared" si="3"/>
        <v>-500000</v>
      </c>
    </row>
    <row r="20" spans="1:16">
      <c r="B20" s="12" t="s">
        <v>17</v>
      </c>
      <c r="I20" s="12" t="s">
        <v>18</v>
      </c>
    </row>
    <row r="23" spans="1:16">
      <c r="A23" s="30" t="s">
        <v>124</v>
      </c>
    </row>
    <row r="24" spans="1:16">
      <c r="A24" s="30" t="s">
        <v>125</v>
      </c>
    </row>
    <row r="25" spans="1:16">
      <c r="A25" s="30" t="s">
        <v>126</v>
      </c>
    </row>
    <row r="26" spans="1:16">
      <c r="A26" s="30" t="s">
        <v>127</v>
      </c>
    </row>
  </sheetData>
  <mergeCells count="25">
    <mergeCell ref="O10:O11"/>
    <mergeCell ref="M8:P8"/>
    <mergeCell ref="E9:E11"/>
    <mergeCell ref="F9:F11"/>
    <mergeCell ref="H9:H11"/>
    <mergeCell ref="I9:I11"/>
    <mergeCell ref="J9:J11"/>
    <mergeCell ref="L9:L11"/>
    <mergeCell ref="M9:M11"/>
    <mergeCell ref="N9:N11"/>
    <mergeCell ref="P9:P11"/>
    <mergeCell ref="I8:L8"/>
    <mergeCell ref="K10:K11"/>
    <mergeCell ref="A8:A11"/>
    <mergeCell ref="B8:B11"/>
    <mergeCell ref="C8:C11"/>
    <mergeCell ref="D8:D11"/>
    <mergeCell ref="E8:H8"/>
    <mergeCell ref="G10:G11"/>
    <mergeCell ref="A6:P6"/>
    <mergeCell ref="M1:P1"/>
    <mergeCell ref="M2:P2"/>
    <mergeCell ref="M3:P3"/>
    <mergeCell ref="M4:P4"/>
    <mergeCell ref="A5:P5"/>
  </mergeCells>
  <pageMargins left="0.59055118110236204" right="0.59055118110236204" top="0.39370078740157499" bottom="0.39370078740157499" header="0" footer="0"/>
  <pageSetup paperSize="9" scale="74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4"/>
  <sheetViews>
    <sheetView showGridLines="0" showZeros="0" topLeftCell="D1" workbookViewId="0">
      <selection activeCell="K8" sqref="K8"/>
    </sheetView>
  </sheetViews>
  <sheetFormatPr defaultColWidth="7.85546875" defaultRowHeight="12.75"/>
  <cols>
    <col min="1" max="1" width="0.28515625" style="31" hidden="1" customWidth="1"/>
    <col min="2" max="2" width="3.7109375" style="31" hidden="1" customWidth="1"/>
    <col min="3" max="3" width="1" style="31" hidden="1" customWidth="1"/>
    <col min="4" max="4" width="14.7109375" style="31" customWidth="1"/>
    <col min="5" max="5" width="18.7109375" style="31" customWidth="1"/>
    <col min="6" max="6" width="13" style="31" customWidth="1"/>
    <col min="7" max="7" width="16.28515625" style="31" customWidth="1"/>
    <col min="8" max="8" width="41.28515625" style="80" customWidth="1"/>
    <col min="9" max="9" width="20.28515625" style="80" customWidth="1"/>
    <col min="10" max="10" width="18.28515625" style="31" customWidth="1"/>
    <col min="11" max="11" width="19.85546875" style="31" customWidth="1"/>
    <col min="12" max="12" width="15.7109375" style="31" customWidth="1"/>
    <col min="13" max="13" width="20" style="31" customWidth="1"/>
    <col min="14" max="14" width="16" style="31" customWidth="1"/>
    <col min="15" max="15" width="15.7109375" style="31" customWidth="1"/>
    <col min="16" max="16" width="18.28515625" style="31" customWidth="1"/>
    <col min="17" max="17" width="21" style="31" customWidth="1"/>
    <col min="18" max="18" width="18.28515625" style="31" customWidth="1"/>
    <col min="19" max="19" width="16.42578125" style="31" customWidth="1"/>
    <col min="20" max="20" width="16.5703125" style="31" customWidth="1"/>
    <col min="21" max="21" width="18.5703125" style="31" customWidth="1"/>
    <col min="22" max="22" width="16.5703125" style="31" customWidth="1"/>
    <col min="23" max="23" width="22.42578125" style="31" customWidth="1"/>
    <col min="24" max="24" width="32" style="31" customWidth="1"/>
    <col min="25" max="25" width="14.7109375" style="31" customWidth="1"/>
    <col min="26" max="26" width="17.28515625" style="31" customWidth="1"/>
    <col min="27" max="16384" width="7.85546875" style="31"/>
  </cols>
  <sheetData>
    <row r="1" spans="1:26" ht="70.900000000000006" customHeight="1">
      <c r="E1" s="32"/>
      <c r="F1" s="32"/>
      <c r="G1" s="32"/>
      <c r="H1" s="269" t="s">
        <v>128</v>
      </c>
      <c r="I1" s="269"/>
      <c r="J1" s="269"/>
      <c r="K1" s="269"/>
    </row>
    <row r="2" spans="1:26" ht="54" customHeight="1">
      <c r="A2" s="33"/>
      <c r="B2" s="33"/>
      <c r="C2" s="33"/>
      <c r="D2" s="270" t="s">
        <v>129</v>
      </c>
      <c r="E2" s="270"/>
      <c r="F2" s="270"/>
      <c r="G2" s="270"/>
      <c r="H2" s="270"/>
      <c r="I2" s="270"/>
      <c r="J2" s="270"/>
      <c r="K2" s="270"/>
    </row>
    <row r="3" spans="1:26" ht="17.25" customHeight="1">
      <c r="A3" s="33"/>
      <c r="B3" s="33"/>
      <c r="C3" s="33"/>
      <c r="D3" s="33"/>
      <c r="H3" s="34"/>
      <c r="I3" s="35"/>
      <c r="J3" s="36"/>
      <c r="K3" s="37" t="s">
        <v>3</v>
      </c>
    </row>
    <row r="4" spans="1:26" s="41" customFormat="1" ht="48" customHeight="1">
      <c r="A4" s="38" t="s">
        <v>130</v>
      </c>
      <c r="B4" s="39" t="s">
        <v>131</v>
      </c>
      <c r="C4" s="40">
        <v>0</v>
      </c>
      <c r="D4" s="271" t="s">
        <v>132</v>
      </c>
      <c r="E4" s="271" t="s">
        <v>133</v>
      </c>
      <c r="F4" s="274" t="s">
        <v>134</v>
      </c>
      <c r="G4" s="275"/>
      <c r="H4" s="278" t="s">
        <v>135</v>
      </c>
      <c r="I4" s="278"/>
      <c r="J4" s="278"/>
      <c r="K4" s="278"/>
    </row>
    <row r="5" spans="1:26" s="41" customFormat="1" ht="31.5" customHeight="1">
      <c r="A5" s="38" t="s">
        <v>136</v>
      </c>
      <c r="B5" s="39" t="s">
        <v>131</v>
      </c>
      <c r="C5" s="40">
        <v>0</v>
      </c>
      <c r="D5" s="272"/>
      <c r="E5" s="272"/>
      <c r="F5" s="276"/>
      <c r="G5" s="277"/>
      <c r="H5" s="279" t="s">
        <v>137</v>
      </c>
      <c r="I5" s="280"/>
      <c r="J5" s="281" t="s">
        <v>138</v>
      </c>
      <c r="K5" s="281"/>
    </row>
    <row r="6" spans="1:26" s="41" customFormat="1" ht="19.149999999999999" customHeight="1">
      <c r="A6" s="38" t="s">
        <v>139</v>
      </c>
      <c r="B6" s="39" t="s">
        <v>131</v>
      </c>
      <c r="C6" s="40">
        <v>0</v>
      </c>
      <c r="D6" s="273"/>
      <c r="E6" s="273"/>
      <c r="F6" s="42" t="s">
        <v>140</v>
      </c>
      <c r="G6" s="42" t="s">
        <v>141</v>
      </c>
      <c r="H6" s="42" t="s">
        <v>142</v>
      </c>
      <c r="I6" s="42" t="s">
        <v>141</v>
      </c>
      <c r="J6" s="42" t="s">
        <v>142</v>
      </c>
      <c r="K6" s="42" t="s">
        <v>141</v>
      </c>
    </row>
    <row r="7" spans="1:26" ht="175.9" customHeight="1">
      <c r="A7" s="43" t="s">
        <v>143</v>
      </c>
      <c r="B7" s="44" t="s">
        <v>131</v>
      </c>
      <c r="C7" s="45">
        <v>0</v>
      </c>
      <c r="D7" s="46">
        <v>10203100000</v>
      </c>
      <c r="E7" s="47" t="s">
        <v>144</v>
      </c>
      <c r="F7" s="48" t="s">
        <v>145</v>
      </c>
      <c r="G7" s="49">
        <v>16567500</v>
      </c>
      <c r="H7" s="50" t="s">
        <v>146</v>
      </c>
      <c r="I7" s="49">
        <v>94739000</v>
      </c>
      <c r="J7" s="51"/>
      <c r="K7" s="49"/>
    </row>
    <row r="8" spans="1:26" ht="249" customHeight="1">
      <c r="A8" s="43"/>
      <c r="B8" s="44"/>
      <c r="C8" s="45"/>
      <c r="D8" s="46"/>
      <c r="E8" s="47"/>
      <c r="F8" s="52"/>
      <c r="G8" s="53"/>
      <c r="H8" s="54" t="s">
        <v>147</v>
      </c>
      <c r="I8" s="55">
        <v>63578000</v>
      </c>
      <c r="J8" s="51"/>
      <c r="K8" s="49"/>
    </row>
    <row r="9" spans="1:26" ht="96.6" customHeight="1">
      <c r="A9" s="43"/>
      <c r="B9" s="44"/>
      <c r="C9" s="45"/>
      <c r="D9" s="46"/>
      <c r="E9" s="47"/>
      <c r="F9" s="48"/>
      <c r="G9" s="56"/>
      <c r="H9" s="57" t="s">
        <v>148</v>
      </c>
      <c r="I9" s="55">
        <v>32000</v>
      </c>
      <c r="J9" s="51"/>
      <c r="K9" s="49"/>
    </row>
    <row r="10" spans="1:26" ht="238.9" customHeight="1">
      <c r="A10" s="43"/>
      <c r="B10" s="44"/>
      <c r="C10" s="45"/>
      <c r="D10" s="46"/>
      <c r="E10" s="47"/>
      <c r="F10" s="48"/>
      <c r="G10" s="58"/>
      <c r="H10" s="57" t="s">
        <v>149</v>
      </c>
      <c r="I10" s="55">
        <v>828000</v>
      </c>
      <c r="J10" s="51"/>
      <c r="K10" s="49"/>
    </row>
    <row r="11" spans="1:26" ht="22.5" customHeight="1">
      <c r="A11" s="43"/>
      <c r="B11" s="44"/>
      <c r="C11" s="45"/>
      <c r="D11" s="46"/>
      <c r="E11" s="47"/>
      <c r="F11" s="48"/>
      <c r="G11" s="58"/>
      <c r="H11" s="50" t="s">
        <v>150</v>
      </c>
      <c r="I11" s="49">
        <v>47640200</v>
      </c>
      <c r="J11" s="51"/>
      <c r="K11" s="49"/>
    </row>
    <row r="12" spans="1:26" ht="19.5" customHeight="1">
      <c r="A12" s="43"/>
      <c r="B12" s="44"/>
      <c r="C12" s="45"/>
      <c r="D12" s="46"/>
      <c r="E12" s="47"/>
      <c r="F12" s="48"/>
      <c r="G12" s="58"/>
      <c r="H12" s="50" t="s">
        <v>151</v>
      </c>
      <c r="I12" s="49">
        <v>72788300</v>
      </c>
      <c r="J12" s="51"/>
      <c r="K12" s="49"/>
    </row>
    <row r="13" spans="1:26" ht="24.6" customHeight="1">
      <c r="A13" s="43">
        <v>13</v>
      </c>
      <c r="B13" s="59" t="s">
        <v>131</v>
      </c>
      <c r="C13" s="45">
        <v>0</v>
      </c>
      <c r="D13" s="60"/>
      <c r="E13" s="47" t="s">
        <v>6</v>
      </c>
      <c r="F13" s="61"/>
      <c r="G13" s="62">
        <v>16567500</v>
      </c>
      <c r="H13" s="63"/>
      <c r="I13" s="64">
        <f>I12+I11+I10+I9+I8+I7</f>
        <v>279605500</v>
      </c>
      <c r="J13" s="65"/>
      <c r="K13" s="49"/>
    </row>
    <row r="14" spans="1:26" ht="24.6" customHeight="1">
      <c r="A14" s="66"/>
      <c r="B14" s="67"/>
      <c r="C14" s="68"/>
      <c r="D14" s="69"/>
      <c r="E14" s="70"/>
      <c r="F14" s="71"/>
      <c r="G14" s="72"/>
      <c r="H14" s="73"/>
      <c r="I14" s="74"/>
      <c r="J14" s="75"/>
      <c r="K14" s="76"/>
    </row>
    <row r="15" spans="1:26" s="81" customFormat="1" ht="15.75">
      <c r="A15" s="77"/>
      <c r="B15" s="78"/>
      <c r="C15" s="78"/>
      <c r="D15" s="79" t="s">
        <v>17</v>
      </c>
      <c r="E15" s="31"/>
      <c r="F15" s="31"/>
      <c r="G15" s="31"/>
      <c r="H15" s="80"/>
      <c r="I15" s="80"/>
      <c r="J15" s="79" t="s">
        <v>18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s="81" customFormat="1">
      <c r="A16" s="77"/>
      <c r="B16" s="78"/>
      <c r="C16" s="78"/>
      <c r="D16" s="31"/>
      <c r="E16" s="31"/>
      <c r="F16" s="31"/>
      <c r="G16" s="31"/>
      <c r="H16" s="80"/>
      <c r="I16" s="80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81" customFormat="1">
      <c r="A17" s="77"/>
      <c r="B17" s="78"/>
      <c r="C17" s="78"/>
      <c r="D17" s="31"/>
      <c r="E17" s="31"/>
      <c r="F17" s="31"/>
      <c r="G17" s="31"/>
      <c r="H17" s="80"/>
      <c r="I17" s="8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>
      <c r="A18" s="82"/>
      <c r="B18" s="83"/>
      <c r="C18" s="83"/>
    </row>
    <row r="19" spans="1:26">
      <c r="A19" s="82"/>
      <c r="B19" s="83"/>
      <c r="C19" s="83"/>
    </row>
    <row r="20" spans="1:26">
      <c r="A20" s="82"/>
      <c r="B20" s="83"/>
      <c r="C20" s="83"/>
    </row>
    <row r="21" spans="1:26">
      <c r="A21" s="82"/>
      <c r="B21" s="83"/>
      <c r="C21" s="83"/>
    </row>
    <row r="22" spans="1:26">
      <c r="A22" s="82"/>
      <c r="B22" s="83"/>
      <c r="C22" s="83"/>
    </row>
    <row r="23" spans="1:26">
      <c r="A23" s="82"/>
      <c r="B23" s="83"/>
      <c r="C23" s="83"/>
    </row>
    <row r="24" spans="1:26">
      <c r="A24" s="82"/>
      <c r="B24" s="83"/>
      <c r="C24" s="83"/>
    </row>
    <row r="25" spans="1:26">
      <c r="A25" s="82"/>
      <c r="B25" s="83"/>
      <c r="C25" s="83"/>
    </row>
    <row r="26" spans="1:26">
      <c r="A26" s="82"/>
      <c r="B26" s="83"/>
      <c r="C26" s="83"/>
    </row>
    <row r="27" spans="1:26">
      <c r="A27" s="82"/>
      <c r="B27" s="83"/>
      <c r="C27" s="83"/>
    </row>
    <row r="28" spans="1:26">
      <c r="A28" s="82"/>
      <c r="B28" s="83"/>
      <c r="C28" s="83"/>
    </row>
    <row r="29" spans="1:26">
      <c r="A29" s="82"/>
      <c r="B29" s="83"/>
      <c r="C29" s="83"/>
    </row>
    <row r="30" spans="1:26">
      <c r="A30" s="82"/>
      <c r="B30" s="83"/>
      <c r="C30" s="83"/>
    </row>
    <row r="31" spans="1:26">
      <c r="A31" s="82"/>
      <c r="B31" s="83"/>
      <c r="C31" s="83"/>
    </row>
    <row r="32" spans="1:26">
      <c r="A32" s="82"/>
      <c r="B32" s="83"/>
      <c r="C32" s="83"/>
    </row>
    <row r="33" spans="1:3">
      <c r="A33" s="82"/>
      <c r="B33" s="83"/>
      <c r="C33" s="83"/>
    </row>
    <row r="34" spans="1:3">
      <c r="A34" s="82"/>
      <c r="B34" s="83"/>
      <c r="C34" s="83"/>
    </row>
    <row r="35" spans="1:3">
      <c r="A35" s="82"/>
      <c r="B35" s="83"/>
      <c r="C35" s="83"/>
    </row>
    <row r="36" spans="1:3">
      <c r="A36" s="82"/>
      <c r="B36" s="83"/>
      <c r="C36" s="83"/>
    </row>
    <row r="37" spans="1:3">
      <c r="A37" s="82"/>
      <c r="B37" s="83"/>
      <c r="C37" s="83"/>
    </row>
    <row r="38" spans="1:3">
      <c r="A38" s="82"/>
      <c r="B38" s="83"/>
      <c r="C38" s="83"/>
    </row>
    <row r="39" spans="1:3">
      <c r="A39" s="82"/>
      <c r="B39" s="83"/>
      <c r="C39" s="83"/>
    </row>
    <row r="40" spans="1:3">
      <c r="A40" s="82"/>
      <c r="B40" s="83"/>
      <c r="C40" s="83"/>
    </row>
    <row r="41" spans="1:3" ht="44.25" customHeight="1">
      <c r="A41" s="82"/>
    </row>
    <row r="42" spans="1:3">
      <c r="A42" s="82"/>
    </row>
    <row r="43" spans="1:3">
      <c r="A43" s="82"/>
    </row>
    <row r="44" spans="1:3" ht="16.5" thickBot="1">
      <c r="C44" s="84"/>
    </row>
    <row r="54" ht="45.75" customHeight="1"/>
  </sheetData>
  <mergeCells count="8">
    <mergeCell ref="H1:K1"/>
    <mergeCell ref="D2:K2"/>
    <mergeCell ref="D4:D6"/>
    <mergeCell ref="E4:E6"/>
    <mergeCell ref="F4:G5"/>
    <mergeCell ref="H4:K4"/>
    <mergeCell ref="H5:I5"/>
    <mergeCell ref="J5:K5"/>
  </mergeCells>
  <printOptions horizontalCentered="1"/>
  <pageMargins left="0.39370078740157483" right="0.19685039370078741" top="0.59055118110236227" bottom="0.39370078740157483" header="0" footer="0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4"/>
  <sheetViews>
    <sheetView view="pageBreakPreview" zoomScaleSheetLayoutView="100" workbookViewId="0">
      <selection activeCell="E21" sqref="E21"/>
    </sheetView>
  </sheetViews>
  <sheetFormatPr defaultRowHeight="12.75"/>
  <cols>
    <col min="1" max="1" width="13.140625" style="85" customWidth="1"/>
    <col min="2" max="2" width="13.28515625" style="85" customWidth="1"/>
    <col min="3" max="3" width="14" style="85" customWidth="1"/>
    <col min="4" max="4" width="45.5703125" style="85" customWidth="1"/>
    <col min="5" max="5" width="40" style="85" customWidth="1"/>
    <col min="6" max="6" width="14.85546875" style="85" customWidth="1"/>
    <col min="7" max="7" width="14" style="85" customWidth="1"/>
    <col min="8" max="8" width="14.28515625" style="85" customWidth="1"/>
    <col min="9" max="9" width="18.140625" style="85" customWidth="1"/>
    <col min="10" max="256" width="9.140625" style="85"/>
    <col min="257" max="257" width="13.140625" style="85" customWidth="1"/>
    <col min="258" max="258" width="13.28515625" style="85" customWidth="1"/>
    <col min="259" max="259" width="14" style="85" customWidth="1"/>
    <col min="260" max="260" width="45.5703125" style="85" customWidth="1"/>
    <col min="261" max="261" width="40" style="85" customWidth="1"/>
    <col min="262" max="262" width="14.85546875" style="85" customWidth="1"/>
    <col min="263" max="263" width="14" style="85" customWidth="1"/>
    <col min="264" max="264" width="14.28515625" style="85" customWidth="1"/>
    <col min="265" max="265" width="18.140625" style="85" customWidth="1"/>
    <col min="266" max="512" width="9.140625" style="85"/>
    <col min="513" max="513" width="13.140625" style="85" customWidth="1"/>
    <col min="514" max="514" width="13.28515625" style="85" customWidth="1"/>
    <col min="515" max="515" width="14" style="85" customWidth="1"/>
    <col min="516" max="516" width="45.5703125" style="85" customWidth="1"/>
    <col min="517" max="517" width="40" style="85" customWidth="1"/>
    <col min="518" max="518" width="14.85546875" style="85" customWidth="1"/>
    <col min="519" max="519" width="14" style="85" customWidth="1"/>
    <col min="520" max="520" width="14.28515625" style="85" customWidth="1"/>
    <col min="521" max="521" width="18.140625" style="85" customWidth="1"/>
    <col min="522" max="768" width="9.140625" style="85"/>
    <col min="769" max="769" width="13.140625" style="85" customWidth="1"/>
    <col min="770" max="770" width="13.28515625" style="85" customWidth="1"/>
    <col min="771" max="771" width="14" style="85" customWidth="1"/>
    <col min="772" max="772" width="45.5703125" style="85" customWidth="1"/>
    <col min="773" max="773" width="40" style="85" customWidth="1"/>
    <col min="774" max="774" width="14.85546875" style="85" customWidth="1"/>
    <col min="775" max="775" width="14" style="85" customWidth="1"/>
    <col min="776" max="776" width="14.28515625" style="85" customWidth="1"/>
    <col min="777" max="777" width="18.140625" style="85" customWidth="1"/>
    <col min="778" max="1024" width="9.140625" style="85"/>
    <col min="1025" max="1025" width="13.140625" style="85" customWidth="1"/>
    <col min="1026" max="1026" width="13.28515625" style="85" customWidth="1"/>
    <col min="1027" max="1027" width="14" style="85" customWidth="1"/>
    <col min="1028" max="1028" width="45.5703125" style="85" customWidth="1"/>
    <col min="1029" max="1029" width="40" style="85" customWidth="1"/>
    <col min="1030" max="1030" width="14.85546875" style="85" customWidth="1"/>
    <col min="1031" max="1031" width="14" style="85" customWidth="1"/>
    <col min="1032" max="1032" width="14.28515625" style="85" customWidth="1"/>
    <col min="1033" max="1033" width="18.140625" style="85" customWidth="1"/>
    <col min="1034" max="1280" width="9.140625" style="85"/>
    <col min="1281" max="1281" width="13.140625" style="85" customWidth="1"/>
    <col min="1282" max="1282" width="13.28515625" style="85" customWidth="1"/>
    <col min="1283" max="1283" width="14" style="85" customWidth="1"/>
    <col min="1284" max="1284" width="45.5703125" style="85" customWidth="1"/>
    <col min="1285" max="1285" width="40" style="85" customWidth="1"/>
    <col min="1286" max="1286" width="14.85546875" style="85" customWidth="1"/>
    <col min="1287" max="1287" width="14" style="85" customWidth="1"/>
    <col min="1288" max="1288" width="14.28515625" style="85" customWidth="1"/>
    <col min="1289" max="1289" width="18.140625" style="85" customWidth="1"/>
    <col min="1290" max="1536" width="9.140625" style="85"/>
    <col min="1537" max="1537" width="13.140625" style="85" customWidth="1"/>
    <col min="1538" max="1538" width="13.28515625" style="85" customWidth="1"/>
    <col min="1539" max="1539" width="14" style="85" customWidth="1"/>
    <col min="1540" max="1540" width="45.5703125" style="85" customWidth="1"/>
    <col min="1541" max="1541" width="40" style="85" customWidth="1"/>
    <col min="1542" max="1542" width="14.85546875" style="85" customWidth="1"/>
    <col min="1543" max="1543" width="14" style="85" customWidth="1"/>
    <col min="1544" max="1544" width="14.28515625" style="85" customWidth="1"/>
    <col min="1545" max="1545" width="18.140625" style="85" customWidth="1"/>
    <col min="1546" max="1792" width="9.140625" style="85"/>
    <col min="1793" max="1793" width="13.140625" style="85" customWidth="1"/>
    <col min="1794" max="1794" width="13.28515625" style="85" customWidth="1"/>
    <col min="1795" max="1795" width="14" style="85" customWidth="1"/>
    <col min="1796" max="1796" width="45.5703125" style="85" customWidth="1"/>
    <col min="1797" max="1797" width="40" style="85" customWidth="1"/>
    <col min="1798" max="1798" width="14.85546875" style="85" customWidth="1"/>
    <col min="1799" max="1799" width="14" style="85" customWidth="1"/>
    <col min="1800" max="1800" width="14.28515625" style="85" customWidth="1"/>
    <col min="1801" max="1801" width="18.140625" style="85" customWidth="1"/>
    <col min="1802" max="2048" width="9.140625" style="85"/>
    <col min="2049" max="2049" width="13.140625" style="85" customWidth="1"/>
    <col min="2050" max="2050" width="13.28515625" style="85" customWidth="1"/>
    <col min="2051" max="2051" width="14" style="85" customWidth="1"/>
    <col min="2052" max="2052" width="45.5703125" style="85" customWidth="1"/>
    <col min="2053" max="2053" width="40" style="85" customWidth="1"/>
    <col min="2054" max="2054" width="14.85546875" style="85" customWidth="1"/>
    <col min="2055" max="2055" width="14" style="85" customWidth="1"/>
    <col min="2056" max="2056" width="14.28515625" style="85" customWidth="1"/>
    <col min="2057" max="2057" width="18.140625" style="85" customWidth="1"/>
    <col min="2058" max="2304" width="9.140625" style="85"/>
    <col min="2305" max="2305" width="13.140625" style="85" customWidth="1"/>
    <col min="2306" max="2306" width="13.28515625" style="85" customWidth="1"/>
    <col min="2307" max="2307" width="14" style="85" customWidth="1"/>
    <col min="2308" max="2308" width="45.5703125" style="85" customWidth="1"/>
    <col min="2309" max="2309" width="40" style="85" customWidth="1"/>
    <col min="2310" max="2310" width="14.85546875" style="85" customWidth="1"/>
    <col min="2311" max="2311" width="14" style="85" customWidth="1"/>
    <col min="2312" max="2312" width="14.28515625" style="85" customWidth="1"/>
    <col min="2313" max="2313" width="18.140625" style="85" customWidth="1"/>
    <col min="2314" max="2560" width="9.140625" style="85"/>
    <col min="2561" max="2561" width="13.140625" style="85" customWidth="1"/>
    <col min="2562" max="2562" width="13.28515625" style="85" customWidth="1"/>
    <col min="2563" max="2563" width="14" style="85" customWidth="1"/>
    <col min="2564" max="2564" width="45.5703125" style="85" customWidth="1"/>
    <col min="2565" max="2565" width="40" style="85" customWidth="1"/>
    <col min="2566" max="2566" width="14.85546875" style="85" customWidth="1"/>
    <col min="2567" max="2567" width="14" style="85" customWidth="1"/>
    <col min="2568" max="2568" width="14.28515625" style="85" customWidth="1"/>
    <col min="2569" max="2569" width="18.140625" style="85" customWidth="1"/>
    <col min="2570" max="2816" width="9.140625" style="85"/>
    <col min="2817" max="2817" width="13.140625" style="85" customWidth="1"/>
    <col min="2818" max="2818" width="13.28515625" style="85" customWidth="1"/>
    <col min="2819" max="2819" width="14" style="85" customWidth="1"/>
    <col min="2820" max="2820" width="45.5703125" style="85" customWidth="1"/>
    <col min="2821" max="2821" width="40" style="85" customWidth="1"/>
    <col min="2822" max="2822" width="14.85546875" style="85" customWidth="1"/>
    <col min="2823" max="2823" width="14" style="85" customWidth="1"/>
    <col min="2824" max="2824" width="14.28515625" style="85" customWidth="1"/>
    <col min="2825" max="2825" width="18.140625" style="85" customWidth="1"/>
    <col min="2826" max="3072" width="9.140625" style="85"/>
    <col min="3073" max="3073" width="13.140625" style="85" customWidth="1"/>
    <col min="3074" max="3074" width="13.28515625" style="85" customWidth="1"/>
    <col min="3075" max="3075" width="14" style="85" customWidth="1"/>
    <col min="3076" max="3076" width="45.5703125" style="85" customWidth="1"/>
    <col min="3077" max="3077" width="40" style="85" customWidth="1"/>
    <col min="3078" max="3078" width="14.85546875" style="85" customWidth="1"/>
    <col min="3079" max="3079" width="14" style="85" customWidth="1"/>
    <col min="3080" max="3080" width="14.28515625" style="85" customWidth="1"/>
    <col min="3081" max="3081" width="18.140625" style="85" customWidth="1"/>
    <col min="3082" max="3328" width="9.140625" style="85"/>
    <col min="3329" max="3329" width="13.140625" style="85" customWidth="1"/>
    <col min="3330" max="3330" width="13.28515625" style="85" customWidth="1"/>
    <col min="3331" max="3331" width="14" style="85" customWidth="1"/>
    <col min="3332" max="3332" width="45.5703125" style="85" customWidth="1"/>
    <col min="3333" max="3333" width="40" style="85" customWidth="1"/>
    <col min="3334" max="3334" width="14.85546875" style="85" customWidth="1"/>
    <col min="3335" max="3335" width="14" style="85" customWidth="1"/>
    <col min="3336" max="3336" width="14.28515625" style="85" customWidth="1"/>
    <col min="3337" max="3337" width="18.140625" style="85" customWidth="1"/>
    <col min="3338" max="3584" width="9.140625" style="85"/>
    <col min="3585" max="3585" width="13.140625" style="85" customWidth="1"/>
    <col min="3586" max="3586" width="13.28515625" style="85" customWidth="1"/>
    <col min="3587" max="3587" width="14" style="85" customWidth="1"/>
    <col min="3588" max="3588" width="45.5703125" style="85" customWidth="1"/>
    <col min="3589" max="3589" width="40" style="85" customWidth="1"/>
    <col min="3590" max="3590" width="14.85546875" style="85" customWidth="1"/>
    <col min="3591" max="3591" width="14" style="85" customWidth="1"/>
    <col min="3592" max="3592" width="14.28515625" style="85" customWidth="1"/>
    <col min="3593" max="3593" width="18.140625" style="85" customWidth="1"/>
    <col min="3594" max="3840" width="9.140625" style="85"/>
    <col min="3841" max="3841" width="13.140625" style="85" customWidth="1"/>
    <col min="3842" max="3842" width="13.28515625" style="85" customWidth="1"/>
    <col min="3843" max="3843" width="14" style="85" customWidth="1"/>
    <col min="3844" max="3844" width="45.5703125" style="85" customWidth="1"/>
    <col min="3845" max="3845" width="40" style="85" customWidth="1"/>
    <col min="3846" max="3846" width="14.85546875" style="85" customWidth="1"/>
    <col min="3847" max="3847" width="14" style="85" customWidth="1"/>
    <col min="3848" max="3848" width="14.28515625" style="85" customWidth="1"/>
    <col min="3849" max="3849" width="18.140625" style="85" customWidth="1"/>
    <col min="3850" max="4096" width="9.140625" style="85"/>
    <col min="4097" max="4097" width="13.140625" style="85" customWidth="1"/>
    <col min="4098" max="4098" width="13.28515625" style="85" customWidth="1"/>
    <col min="4099" max="4099" width="14" style="85" customWidth="1"/>
    <col min="4100" max="4100" width="45.5703125" style="85" customWidth="1"/>
    <col min="4101" max="4101" width="40" style="85" customWidth="1"/>
    <col min="4102" max="4102" width="14.85546875" style="85" customWidth="1"/>
    <col min="4103" max="4103" width="14" style="85" customWidth="1"/>
    <col min="4104" max="4104" width="14.28515625" style="85" customWidth="1"/>
    <col min="4105" max="4105" width="18.140625" style="85" customWidth="1"/>
    <col min="4106" max="4352" width="9.140625" style="85"/>
    <col min="4353" max="4353" width="13.140625" style="85" customWidth="1"/>
    <col min="4354" max="4354" width="13.28515625" style="85" customWidth="1"/>
    <col min="4355" max="4355" width="14" style="85" customWidth="1"/>
    <col min="4356" max="4356" width="45.5703125" style="85" customWidth="1"/>
    <col min="4357" max="4357" width="40" style="85" customWidth="1"/>
    <col min="4358" max="4358" width="14.85546875" style="85" customWidth="1"/>
    <col min="4359" max="4359" width="14" style="85" customWidth="1"/>
    <col min="4360" max="4360" width="14.28515625" style="85" customWidth="1"/>
    <col min="4361" max="4361" width="18.140625" style="85" customWidth="1"/>
    <col min="4362" max="4608" width="9.140625" style="85"/>
    <col min="4609" max="4609" width="13.140625" style="85" customWidth="1"/>
    <col min="4610" max="4610" width="13.28515625" style="85" customWidth="1"/>
    <col min="4611" max="4611" width="14" style="85" customWidth="1"/>
    <col min="4612" max="4612" width="45.5703125" style="85" customWidth="1"/>
    <col min="4613" max="4613" width="40" style="85" customWidth="1"/>
    <col min="4614" max="4614" width="14.85546875" style="85" customWidth="1"/>
    <col min="4615" max="4615" width="14" style="85" customWidth="1"/>
    <col min="4616" max="4616" width="14.28515625" style="85" customWidth="1"/>
    <col min="4617" max="4617" width="18.140625" style="85" customWidth="1"/>
    <col min="4618" max="4864" width="9.140625" style="85"/>
    <col min="4865" max="4865" width="13.140625" style="85" customWidth="1"/>
    <col min="4866" max="4866" width="13.28515625" style="85" customWidth="1"/>
    <col min="4867" max="4867" width="14" style="85" customWidth="1"/>
    <col min="4868" max="4868" width="45.5703125" style="85" customWidth="1"/>
    <col min="4869" max="4869" width="40" style="85" customWidth="1"/>
    <col min="4870" max="4870" width="14.85546875" style="85" customWidth="1"/>
    <col min="4871" max="4871" width="14" style="85" customWidth="1"/>
    <col min="4872" max="4872" width="14.28515625" style="85" customWidth="1"/>
    <col min="4873" max="4873" width="18.140625" style="85" customWidth="1"/>
    <col min="4874" max="5120" width="9.140625" style="85"/>
    <col min="5121" max="5121" width="13.140625" style="85" customWidth="1"/>
    <col min="5122" max="5122" width="13.28515625" style="85" customWidth="1"/>
    <col min="5123" max="5123" width="14" style="85" customWidth="1"/>
    <col min="5124" max="5124" width="45.5703125" style="85" customWidth="1"/>
    <col min="5125" max="5125" width="40" style="85" customWidth="1"/>
    <col min="5126" max="5126" width="14.85546875" style="85" customWidth="1"/>
    <col min="5127" max="5127" width="14" style="85" customWidth="1"/>
    <col min="5128" max="5128" width="14.28515625" style="85" customWidth="1"/>
    <col min="5129" max="5129" width="18.140625" style="85" customWidth="1"/>
    <col min="5130" max="5376" width="9.140625" style="85"/>
    <col min="5377" max="5377" width="13.140625" style="85" customWidth="1"/>
    <col min="5378" max="5378" width="13.28515625" style="85" customWidth="1"/>
    <col min="5379" max="5379" width="14" style="85" customWidth="1"/>
    <col min="5380" max="5380" width="45.5703125" style="85" customWidth="1"/>
    <col min="5381" max="5381" width="40" style="85" customWidth="1"/>
    <col min="5382" max="5382" width="14.85546875" style="85" customWidth="1"/>
    <col min="5383" max="5383" width="14" style="85" customWidth="1"/>
    <col min="5384" max="5384" width="14.28515625" style="85" customWidth="1"/>
    <col min="5385" max="5385" width="18.140625" style="85" customWidth="1"/>
    <col min="5386" max="5632" width="9.140625" style="85"/>
    <col min="5633" max="5633" width="13.140625" style="85" customWidth="1"/>
    <col min="5634" max="5634" width="13.28515625" style="85" customWidth="1"/>
    <col min="5635" max="5635" width="14" style="85" customWidth="1"/>
    <col min="5636" max="5636" width="45.5703125" style="85" customWidth="1"/>
    <col min="5637" max="5637" width="40" style="85" customWidth="1"/>
    <col min="5638" max="5638" width="14.85546875" style="85" customWidth="1"/>
    <col min="5639" max="5639" width="14" style="85" customWidth="1"/>
    <col min="5640" max="5640" width="14.28515625" style="85" customWidth="1"/>
    <col min="5641" max="5641" width="18.140625" style="85" customWidth="1"/>
    <col min="5642" max="5888" width="9.140625" style="85"/>
    <col min="5889" max="5889" width="13.140625" style="85" customWidth="1"/>
    <col min="5890" max="5890" width="13.28515625" style="85" customWidth="1"/>
    <col min="5891" max="5891" width="14" style="85" customWidth="1"/>
    <col min="5892" max="5892" width="45.5703125" style="85" customWidth="1"/>
    <col min="5893" max="5893" width="40" style="85" customWidth="1"/>
    <col min="5894" max="5894" width="14.85546875" style="85" customWidth="1"/>
    <col min="5895" max="5895" width="14" style="85" customWidth="1"/>
    <col min="5896" max="5896" width="14.28515625" style="85" customWidth="1"/>
    <col min="5897" max="5897" width="18.140625" style="85" customWidth="1"/>
    <col min="5898" max="6144" width="9.140625" style="85"/>
    <col min="6145" max="6145" width="13.140625" style="85" customWidth="1"/>
    <col min="6146" max="6146" width="13.28515625" style="85" customWidth="1"/>
    <col min="6147" max="6147" width="14" style="85" customWidth="1"/>
    <col min="6148" max="6148" width="45.5703125" style="85" customWidth="1"/>
    <col min="6149" max="6149" width="40" style="85" customWidth="1"/>
    <col min="6150" max="6150" width="14.85546875" style="85" customWidth="1"/>
    <col min="6151" max="6151" width="14" style="85" customWidth="1"/>
    <col min="6152" max="6152" width="14.28515625" style="85" customWidth="1"/>
    <col min="6153" max="6153" width="18.140625" style="85" customWidth="1"/>
    <col min="6154" max="6400" width="9.140625" style="85"/>
    <col min="6401" max="6401" width="13.140625" style="85" customWidth="1"/>
    <col min="6402" max="6402" width="13.28515625" style="85" customWidth="1"/>
    <col min="6403" max="6403" width="14" style="85" customWidth="1"/>
    <col min="6404" max="6404" width="45.5703125" style="85" customWidth="1"/>
    <col min="6405" max="6405" width="40" style="85" customWidth="1"/>
    <col min="6406" max="6406" width="14.85546875" style="85" customWidth="1"/>
    <col min="6407" max="6407" width="14" style="85" customWidth="1"/>
    <col min="6408" max="6408" width="14.28515625" style="85" customWidth="1"/>
    <col min="6409" max="6409" width="18.140625" style="85" customWidth="1"/>
    <col min="6410" max="6656" width="9.140625" style="85"/>
    <col min="6657" max="6657" width="13.140625" style="85" customWidth="1"/>
    <col min="6658" max="6658" width="13.28515625" style="85" customWidth="1"/>
    <col min="6659" max="6659" width="14" style="85" customWidth="1"/>
    <col min="6660" max="6660" width="45.5703125" style="85" customWidth="1"/>
    <col min="6661" max="6661" width="40" style="85" customWidth="1"/>
    <col min="6662" max="6662" width="14.85546875" style="85" customWidth="1"/>
    <col min="6663" max="6663" width="14" style="85" customWidth="1"/>
    <col min="6664" max="6664" width="14.28515625" style="85" customWidth="1"/>
    <col min="6665" max="6665" width="18.140625" style="85" customWidth="1"/>
    <col min="6666" max="6912" width="9.140625" style="85"/>
    <col min="6913" max="6913" width="13.140625" style="85" customWidth="1"/>
    <col min="6914" max="6914" width="13.28515625" style="85" customWidth="1"/>
    <col min="6915" max="6915" width="14" style="85" customWidth="1"/>
    <col min="6916" max="6916" width="45.5703125" style="85" customWidth="1"/>
    <col min="6917" max="6917" width="40" style="85" customWidth="1"/>
    <col min="6918" max="6918" width="14.85546875" style="85" customWidth="1"/>
    <col min="6919" max="6919" width="14" style="85" customWidth="1"/>
    <col min="6920" max="6920" width="14.28515625" style="85" customWidth="1"/>
    <col min="6921" max="6921" width="18.140625" style="85" customWidth="1"/>
    <col min="6922" max="7168" width="9.140625" style="85"/>
    <col min="7169" max="7169" width="13.140625" style="85" customWidth="1"/>
    <col min="7170" max="7170" width="13.28515625" style="85" customWidth="1"/>
    <col min="7171" max="7171" width="14" style="85" customWidth="1"/>
    <col min="7172" max="7172" width="45.5703125" style="85" customWidth="1"/>
    <col min="7173" max="7173" width="40" style="85" customWidth="1"/>
    <col min="7174" max="7174" width="14.85546875" style="85" customWidth="1"/>
    <col min="7175" max="7175" width="14" style="85" customWidth="1"/>
    <col min="7176" max="7176" width="14.28515625" style="85" customWidth="1"/>
    <col min="7177" max="7177" width="18.140625" style="85" customWidth="1"/>
    <col min="7178" max="7424" width="9.140625" style="85"/>
    <col min="7425" max="7425" width="13.140625" style="85" customWidth="1"/>
    <col min="7426" max="7426" width="13.28515625" style="85" customWidth="1"/>
    <col min="7427" max="7427" width="14" style="85" customWidth="1"/>
    <col min="7428" max="7428" width="45.5703125" style="85" customWidth="1"/>
    <col min="7429" max="7429" width="40" style="85" customWidth="1"/>
    <col min="7430" max="7430" width="14.85546875" style="85" customWidth="1"/>
    <col min="7431" max="7431" width="14" style="85" customWidth="1"/>
    <col min="7432" max="7432" width="14.28515625" style="85" customWidth="1"/>
    <col min="7433" max="7433" width="18.140625" style="85" customWidth="1"/>
    <col min="7434" max="7680" width="9.140625" style="85"/>
    <col min="7681" max="7681" width="13.140625" style="85" customWidth="1"/>
    <col min="7682" max="7682" width="13.28515625" style="85" customWidth="1"/>
    <col min="7683" max="7683" width="14" style="85" customWidth="1"/>
    <col min="7684" max="7684" width="45.5703125" style="85" customWidth="1"/>
    <col min="7685" max="7685" width="40" style="85" customWidth="1"/>
    <col min="7686" max="7686" width="14.85546875" style="85" customWidth="1"/>
    <col min="7687" max="7687" width="14" style="85" customWidth="1"/>
    <col min="7688" max="7688" width="14.28515625" style="85" customWidth="1"/>
    <col min="7689" max="7689" width="18.140625" style="85" customWidth="1"/>
    <col min="7690" max="7936" width="9.140625" style="85"/>
    <col min="7937" max="7937" width="13.140625" style="85" customWidth="1"/>
    <col min="7938" max="7938" width="13.28515625" style="85" customWidth="1"/>
    <col min="7939" max="7939" width="14" style="85" customWidth="1"/>
    <col min="7940" max="7940" width="45.5703125" style="85" customWidth="1"/>
    <col min="7941" max="7941" width="40" style="85" customWidth="1"/>
    <col min="7942" max="7942" width="14.85546875" style="85" customWidth="1"/>
    <col min="7943" max="7943" width="14" style="85" customWidth="1"/>
    <col min="7944" max="7944" width="14.28515625" style="85" customWidth="1"/>
    <col min="7945" max="7945" width="18.140625" style="85" customWidth="1"/>
    <col min="7946" max="8192" width="9.140625" style="85"/>
    <col min="8193" max="8193" width="13.140625" style="85" customWidth="1"/>
    <col min="8194" max="8194" width="13.28515625" style="85" customWidth="1"/>
    <col min="8195" max="8195" width="14" style="85" customWidth="1"/>
    <col min="8196" max="8196" width="45.5703125" style="85" customWidth="1"/>
    <col min="8197" max="8197" width="40" style="85" customWidth="1"/>
    <col min="8198" max="8198" width="14.85546875" style="85" customWidth="1"/>
    <col min="8199" max="8199" width="14" style="85" customWidth="1"/>
    <col min="8200" max="8200" width="14.28515625" style="85" customWidth="1"/>
    <col min="8201" max="8201" width="18.140625" style="85" customWidth="1"/>
    <col min="8202" max="8448" width="9.140625" style="85"/>
    <col min="8449" max="8449" width="13.140625" style="85" customWidth="1"/>
    <col min="8450" max="8450" width="13.28515625" style="85" customWidth="1"/>
    <col min="8451" max="8451" width="14" style="85" customWidth="1"/>
    <col min="8452" max="8452" width="45.5703125" style="85" customWidth="1"/>
    <col min="8453" max="8453" width="40" style="85" customWidth="1"/>
    <col min="8454" max="8454" width="14.85546875" style="85" customWidth="1"/>
    <col min="8455" max="8455" width="14" style="85" customWidth="1"/>
    <col min="8456" max="8456" width="14.28515625" style="85" customWidth="1"/>
    <col min="8457" max="8457" width="18.140625" style="85" customWidth="1"/>
    <col min="8458" max="8704" width="9.140625" style="85"/>
    <col min="8705" max="8705" width="13.140625" style="85" customWidth="1"/>
    <col min="8706" max="8706" width="13.28515625" style="85" customWidth="1"/>
    <col min="8707" max="8707" width="14" style="85" customWidth="1"/>
    <col min="8708" max="8708" width="45.5703125" style="85" customWidth="1"/>
    <col min="8709" max="8709" width="40" style="85" customWidth="1"/>
    <col min="8710" max="8710" width="14.85546875" style="85" customWidth="1"/>
    <col min="8711" max="8711" width="14" style="85" customWidth="1"/>
    <col min="8712" max="8712" width="14.28515625" style="85" customWidth="1"/>
    <col min="8713" max="8713" width="18.140625" style="85" customWidth="1"/>
    <col min="8714" max="8960" width="9.140625" style="85"/>
    <col min="8961" max="8961" width="13.140625" style="85" customWidth="1"/>
    <col min="8962" max="8962" width="13.28515625" style="85" customWidth="1"/>
    <col min="8963" max="8963" width="14" style="85" customWidth="1"/>
    <col min="8964" max="8964" width="45.5703125" style="85" customWidth="1"/>
    <col min="8965" max="8965" width="40" style="85" customWidth="1"/>
    <col min="8966" max="8966" width="14.85546875" style="85" customWidth="1"/>
    <col min="8967" max="8967" width="14" style="85" customWidth="1"/>
    <col min="8968" max="8968" width="14.28515625" style="85" customWidth="1"/>
    <col min="8969" max="8969" width="18.140625" style="85" customWidth="1"/>
    <col min="8970" max="9216" width="9.140625" style="85"/>
    <col min="9217" max="9217" width="13.140625" style="85" customWidth="1"/>
    <col min="9218" max="9218" width="13.28515625" style="85" customWidth="1"/>
    <col min="9219" max="9219" width="14" style="85" customWidth="1"/>
    <col min="9220" max="9220" width="45.5703125" style="85" customWidth="1"/>
    <col min="9221" max="9221" width="40" style="85" customWidth="1"/>
    <col min="9222" max="9222" width="14.85546875" style="85" customWidth="1"/>
    <col min="9223" max="9223" width="14" style="85" customWidth="1"/>
    <col min="9224" max="9224" width="14.28515625" style="85" customWidth="1"/>
    <col min="9225" max="9225" width="18.140625" style="85" customWidth="1"/>
    <col min="9226" max="9472" width="9.140625" style="85"/>
    <col min="9473" max="9473" width="13.140625" style="85" customWidth="1"/>
    <col min="9474" max="9474" width="13.28515625" style="85" customWidth="1"/>
    <col min="9475" max="9475" width="14" style="85" customWidth="1"/>
    <col min="9476" max="9476" width="45.5703125" style="85" customWidth="1"/>
    <col min="9477" max="9477" width="40" style="85" customWidth="1"/>
    <col min="9478" max="9478" width="14.85546875" style="85" customWidth="1"/>
    <col min="9479" max="9479" width="14" style="85" customWidth="1"/>
    <col min="9480" max="9480" width="14.28515625" style="85" customWidth="1"/>
    <col min="9481" max="9481" width="18.140625" style="85" customWidth="1"/>
    <col min="9482" max="9728" width="9.140625" style="85"/>
    <col min="9729" max="9729" width="13.140625" style="85" customWidth="1"/>
    <col min="9730" max="9730" width="13.28515625" style="85" customWidth="1"/>
    <col min="9731" max="9731" width="14" style="85" customWidth="1"/>
    <col min="9732" max="9732" width="45.5703125" style="85" customWidth="1"/>
    <col min="9733" max="9733" width="40" style="85" customWidth="1"/>
    <col min="9734" max="9734" width="14.85546875" style="85" customWidth="1"/>
    <col min="9735" max="9735" width="14" style="85" customWidth="1"/>
    <col min="9736" max="9736" width="14.28515625" style="85" customWidth="1"/>
    <col min="9737" max="9737" width="18.140625" style="85" customWidth="1"/>
    <col min="9738" max="9984" width="9.140625" style="85"/>
    <col min="9985" max="9985" width="13.140625" style="85" customWidth="1"/>
    <col min="9986" max="9986" width="13.28515625" style="85" customWidth="1"/>
    <col min="9987" max="9987" width="14" style="85" customWidth="1"/>
    <col min="9988" max="9988" width="45.5703125" style="85" customWidth="1"/>
    <col min="9989" max="9989" width="40" style="85" customWidth="1"/>
    <col min="9990" max="9990" width="14.85546875" style="85" customWidth="1"/>
    <col min="9991" max="9991" width="14" style="85" customWidth="1"/>
    <col min="9992" max="9992" width="14.28515625" style="85" customWidth="1"/>
    <col min="9993" max="9993" width="18.140625" style="85" customWidth="1"/>
    <col min="9994" max="10240" width="9.140625" style="85"/>
    <col min="10241" max="10241" width="13.140625" style="85" customWidth="1"/>
    <col min="10242" max="10242" width="13.28515625" style="85" customWidth="1"/>
    <col min="10243" max="10243" width="14" style="85" customWidth="1"/>
    <col min="10244" max="10244" width="45.5703125" style="85" customWidth="1"/>
    <col min="10245" max="10245" width="40" style="85" customWidth="1"/>
    <col min="10246" max="10246" width="14.85546875" style="85" customWidth="1"/>
    <col min="10247" max="10247" width="14" style="85" customWidth="1"/>
    <col min="10248" max="10248" width="14.28515625" style="85" customWidth="1"/>
    <col min="10249" max="10249" width="18.140625" style="85" customWidth="1"/>
    <col min="10250" max="10496" width="9.140625" style="85"/>
    <col min="10497" max="10497" width="13.140625" style="85" customWidth="1"/>
    <col min="10498" max="10498" width="13.28515625" style="85" customWidth="1"/>
    <col min="10499" max="10499" width="14" style="85" customWidth="1"/>
    <col min="10500" max="10500" width="45.5703125" style="85" customWidth="1"/>
    <col min="10501" max="10501" width="40" style="85" customWidth="1"/>
    <col min="10502" max="10502" width="14.85546875" style="85" customWidth="1"/>
    <col min="10503" max="10503" width="14" style="85" customWidth="1"/>
    <col min="10504" max="10504" width="14.28515625" style="85" customWidth="1"/>
    <col min="10505" max="10505" width="18.140625" style="85" customWidth="1"/>
    <col min="10506" max="10752" width="9.140625" style="85"/>
    <col min="10753" max="10753" width="13.140625" style="85" customWidth="1"/>
    <col min="10754" max="10754" width="13.28515625" style="85" customWidth="1"/>
    <col min="10755" max="10755" width="14" style="85" customWidth="1"/>
    <col min="10756" max="10756" width="45.5703125" style="85" customWidth="1"/>
    <col min="10757" max="10757" width="40" style="85" customWidth="1"/>
    <col min="10758" max="10758" width="14.85546875" style="85" customWidth="1"/>
    <col min="10759" max="10759" width="14" style="85" customWidth="1"/>
    <col min="10760" max="10760" width="14.28515625" style="85" customWidth="1"/>
    <col min="10761" max="10761" width="18.140625" style="85" customWidth="1"/>
    <col min="10762" max="11008" width="9.140625" style="85"/>
    <col min="11009" max="11009" width="13.140625" style="85" customWidth="1"/>
    <col min="11010" max="11010" width="13.28515625" style="85" customWidth="1"/>
    <col min="11011" max="11011" width="14" style="85" customWidth="1"/>
    <col min="11012" max="11012" width="45.5703125" style="85" customWidth="1"/>
    <col min="11013" max="11013" width="40" style="85" customWidth="1"/>
    <col min="11014" max="11014" width="14.85546875" style="85" customWidth="1"/>
    <col min="11015" max="11015" width="14" style="85" customWidth="1"/>
    <col min="11016" max="11016" width="14.28515625" style="85" customWidth="1"/>
    <col min="11017" max="11017" width="18.140625" style="85" customWidth="1"/>
    <col min="11018" max="11264" width="9.140625" style="85"/>
    <col min="11265" max="11265" width="13.140625" style="85" customWidth="1"/>
    <col min="11266" max="11266" width="13.28515625" style="85" customWidth="1"/>
    <col min="11267" max="11267" width="14" style="85" customWidth="1"/>
    <col min="11268" max="11268" width="45.5703125" style="85" customWidth="1"/>
    <col min="11269" max="11269" width="40" style="85" customWidth="1"/>
    <col min="11270" max="11270" width="14.85546875" style="85" customWidth="1"/>
    <col min="11271" max="11271" width="14" style="85" customWidth="1"/>
    <col min="11272" max="11272" width="14.28515625" style="85" customWidth="1"/>
    <col min="11273" max="11273" width="18.140625" style="85" customWidth="1"/>
    <col min="11274" max="11520" width="9.140625" style="85"/>
    <col min="11521" max="11521" width="13.140625" style="85" customWidth="1"/>
    <col min="11522" max="11522" width="13.28515625" style="85" customWidth="1"/>
    <col min="11523" max="11523" width="14" style="85" customWidth="1"/>
    <col min="11524" max="11524" width="45.5703125" style="85" customWidth="1"/>
    <col min="11525" max="11525" width="40" style="85" customWidth="1"/>
    <col min="11526" max="11526" width="14.85546875" style="85" customWidth="1"/>
    <col min="11527" max="11527" width="14" style="85" customWidth="1"/>
    <col min="11528" max="11528" width="14.28515625" style="85" customWidth="1"/>
    <col min="11529" max="11529" width="18.140625" style="85" customWidth="1"/>
    <col min="11530" max="11776" width="9.140625" style="85"/>
    <col min="11777" max="11777" width="13.140625" style="85" customWidth="1"/>
    <col min="11778" max="11778" width="13.28515625" style="85" customWidth="1"/>
    <col min="11779" max="11779" width="14" style="85" customWidth="1"/>
    <col min="11780" max="11780" width="45.5703125" style="85" customWidth="1"/>
    <col min="11781" max="11781" width="40" style="85" customWidth="1"/>
    <col min="11782" max="11782" width="14.85546875" style="85" customWidth="1"/>
    <col min="11783" max="11783" width="14" style="85" customWidth="1"/>
    <col min="11784" max="11784" width="14.28515625" style="85" customWidth="1"/>
    <col min="11785" max="11785" width="18.140625" style="85" customWidth="1"/>
    <col min="11786" max="12032" width="9.140625" style="85"/>
    <col min="12033" max="12033" width="13.140625" style="85" customWidth="1"/>
    <col min="12034" max="12034" width="13.28515625" style="85" customWidth="1"/>
    <col min="12035" max="12035" width="14" style="85" customWidth="1"/>
    <col min="12036" max="12036" width="45.5703125" style="85" customWidth="1"/>
    <col min="12037" max="12037" width="40" style="85" customWidth="1"/>
    <col min="12038" max="12038" width="14.85546875" style="85" customWidth="1"/>
    <col min="12039" max="12039" width="14" style="85" customWidth="1"/>
    <col min="12040" max="12040" width="14.28515625" style="85" customWidth="1"/>
    <col min="12041" max="12041" width="18.140625" style="85" customWidth="1"/>
    <col min="12042" max="12288" width="9.140625" style="85"/>
    <col min="12289" max="12289" width="13.140625" style="85" customWidth="1"/>
    <col min="12290" max="12290" width="13.28515625" style="85" customWidth="1"/>
    <col min="12291" max="12291" width="14" style="85" customWidth="1"/>
    <col min="12292" max="12292" width="45.5703125" style="85" customWidth="1"/>
    <col min="12293" max="12293" width="40" style="85" customWidth="1"/>
    <col min="12294" max="12294" width="14.85546875" style="85" customWidth="1"/>
    <col min="12295" max="12295" width="14" style="85" customWidth="1"/>
    <col min="12296" max="12296" width="14.28515625" style="85" customWidth="1"/>
    <col min="12297" max="12297" width="18.140625" style="85" customWidth="1"/>
    <col min="12298" max="12544" width="9.140625" style="85"/>
    <col min="12545" max="12545" width="13.140625" style="85" customWidth="1"/>
    <col min="12546" max="12546" width="13.28515625" style="85" customWidth="1"/>
    <col min="12547" max="12547" width="14" style="85" customWidth="1"/>
    <col min="12548" max="12548" width="45.5703125" style="85" customWidth="1"/>
    <col min="12549" max="12549" width="40" style="85" customWidth="1"/>
    <col min="12550" max="12550" width="14.85546875" style="85" customWidth="1"/>
    <col min="12551" max="12551" width="14" style="85" customWidth="1"/>
    <col min="12552" max="12552" width="14.28515625" style="85" customWidth="1"/>
    <col min="12553" max="12553" width="18.140625" style="85" customWidth="1"/>
    <col min="12554" max="12800" width="9.140625" style="85"/>
    <col min="12801" max="12801" width="13.140625" style="85" customWidth="1"/>
    <col min="12802" max="12802" width="13.28515625" style="85" customWidth="1"/>
    <col min="12803" max="12803" width="14" style="85" customWidth="1"/>
    <col min="12804" max="12804" width="45.5703125" style="85" customWidth="1"/>
    <col min="12805" max="12805" width="40" style="85" customWidth="1"/>
    <col min="12806" max="12806" width="14.85546875" style="85" customWidth="1"/>
    <col min="12807" max="12807" width="14" style="85" customWidth="1"/>
    <col min="12808" max="12808" width="14.28515625" style="85" customWidth="1"/>
    <col min="12809" max="12809" width="18.140625" style="85" customWidth="1"/>
    <col min="12810" max="13056" width="9.140625" style="85"/>
    <col min="13057" max="13057" width="13.140625" style="85" customWidth="1"/>
    <col min="13058" max="13058" width="13.28515625" style="85" customWidth="1"/>
    <col min="13059" max="13059" width="14" style="85" customWidth="1"/>
    <col min="13060" max="13060" width="45.5703125" style="85" customWidth="1"/>
    <col min="13061" max="13061" width="40" style="85" customWidth="1"/>
    <col min="13062" max="13062" width="14.85546875" style="85" customWidth="1"/>
    <col min="13063" max="13063" width="14" style="85" customWidth="1"/>
    <col min="13064" max="13064" width="14.28515625" style="85" customWidth="1"/>
    <col min="13065" max="13065" width="18.140625" style="85" customWidth="1"/>
    <col min="13066" max="13312" width="9.140625" style="85"/>
    <col min="13313" max="13313" width="13.140625" style="85" customWidth="1"/>
    <col min="13314" max="13314" width="13.28515625" style="85" customWidth="1"/>
    <col min="13315" max="13315" width="14" style="85" customWidth="1"/>
    <col min="13316" max="13316" width="45.5703125" style="85" customWidth="1"/>
    <col min="13317" max="13317" width="40" style="85" customWidth="1"/>
    <col min="13318" max="13318" width="14.85546875" style="85" customWidth="1"/>
    <col min="13319" max="13319" width="14" style="85" customWidth="1"/>
    <col min="13320" max="13320" width="14.28515625" style="85" customWidth="1"/>
    <col min="13321" max="13321" width="18.140625" style="85" customWidth="1"/>
    <col min="13322" max="13568" width="9.140625" style="85"/>
    <col min="13569" max="13569" width="13.140625" style="85" customWidth="1"/>
    <col min="13570" max="13570" width="13.28515625" style="85" customWidth="1"/>
    <col min="13571" max="13571" width="14" style="85" customWidth="1"/>
    <col min="13572" max="13572" width="45.5703125" style="85" customWidth="1"/>
    <col min="13573" max="13573" width="40" style="85" customWidth="1"/>
    <col min="13574" max="13574" width="14.85546875" style="85" customWidth="1"/>
    <col min="13575" max="13575" width="14" style="85" customWidth="1"/>
    <col min="13576" max="13576" width="14.28515625" style="85" customWidth="1"/>
    <col min="13577" max="13577" width="18.140625" style="85" customWidth="1"/>
    <col min="13578" max="13824" width="9.140625" style="85"/>
    <col min="13825" max="13825" width="13.140625" style="85" customWidth="1"/>
    <col min="13826" max="13826" width="13.28515625" style="85" customWidth="1"/>
    <col min="13827" max="13827" width="14" style="85" customWidth="1"/>
    <col min="13828" max="13828" width="45.5703125" style="85" customWidth="1"/>
    <col min="13829" max="13829" width="40" style="85" customWidth="1"/>
    <col min="13830" max="13830" width="14.85546875" style="85" customWidth="1"/>
    <col min="13831" max="13831" width="14" style="85" customWidth="1"/>
    <col min="13832" max="13832" width="14.28515625" style="85" customWidth="1"/>
    <col min="13833" max="13833" width="18.140625" style="85" customWidth="1"/>
    <col min="13834" max="14080" width="9.140625" style="85"/>
    <col min="14081" max="14081" width="13.140625" style="85" customWidth="1"/>
    <col min="14082" max="14082" width="13.28515625" style="85" customWidth="1"/>
    <col min="14083" max="14083" width="14" style="85" customWidth="1"/>
    <col min="14084" max="14084" width="45.5703125" style="85" customWidth="1"/>
    <col min="14085" max="14085" width="40" style="85" customWidth="1"/>
    <col min="14086" max="14086" width="14.85546875" style="85" customWidth="1"/>
    <col min="14087" max="14087" width="14" style="85" customWidth="1"/>
    <col min="14088" max="14088" width="14.28515625" style="85" customWidth="1"/>
    <col min="14089" max="14089" width="18.140625" style="85" customWidth="1"/>
    <col min="14090" max="14336" width="9.140625" style="85"/>
    <col min="14337" max="14337" width="13.140625" style="85" customWidth="1"/>
    <col min="14338" max="14338" width="13.28515625" style="85" customWidth="1"/>
    <col min="14339" max="14339" width="14" style="85" customWidth="1"/>
    <col min="14340" max="14340" width="45.5703125" style="85" customWidth="1"/>
    <col min="14341" max="14341" width="40" style="85" customWidth="1"/>
    <col min="14342" max="14342" width="14.85546875" style="85" customWidth="1"/>
    <col min="14343" max="14343" width="14" style="85" customWidth="1"/>
    <col min="14344" max="14344" width="14.28515625" style="85" customWidth="1"/>
    <col min="14345" max="14345" width="18.140625" style="85" customWidth="1"/>
    <col min="14346" max="14592" width="9.140625" style="85"/>
    <col min="14593" max="14593" width="13.140625" style="85" customWidth="1"/>
    <col min="14594" max="14594" width="13.28515625" style="85" customWidth="1"/>
    <col min="14595" max="14595" width="14" style="85" customWidth="1"/>
    <col min="14596" max="14596" width="45.5703125" style="85" customWidth="1"/>
    <col min="14597" max="14597" width="40" style="85" customWidth="1"/>
    <col min="14598" max="14598" width="14.85546875" style="85" customWidth="1"/>
    <col min="14599" max="14599" width="14" style="85" customWidth="1"/>
    <col min="14600" max="14600" width="14.28515625" style="85" customWidth="1"/>
    <col min="14601" max="14601" width="18.140625" style="85" customWidth="1"/>
    <col min="14602" max="14848" width="9.140625" style="85"/>
    <col min="14849" max="14849" width="13.140625" style="85" customWidth="1"/>
    <col min="14850" max="14850" width="13.28515625" style="85" customWidth="1"/>
    <col min="14851" max="14851" width="14" style="85" customWidth="1"/>
    <col min="14852" max="14852" width="45.5703125" style="85" customWidth="1"/>
    <col min="14853" max="14853" width="40" style="85" customWidth="1"/>
    <col min="14854" max="14854" width="14.85546875" style="85" customWidth="1"/>
    <col min="14855" max="14855" width="14" style="85" customWidth="1"/>
    <col min="14856" max="14856" width="14.28515625" style="85" customWidth="1"/>
    <col min="14857" max="14857" width="18.140625" style="85" customWidth="1"/>
    <col min="14858" max="15104" width="9.140625" style="85"/>
    <col min="15105" max="15105" width="13.140625" style="85" customWidth="1"/>
    <col min="15106" max="15106" width="13.28515625" style="85" customWidth="1"/>
    <col min="15107" max="15107" width="14" style="85" customWidth="1"/>
    <col min="15108" max="15108" width="45.5703125" style="85" customWidth="1"/>
    <col min="15109" max="15109" width="40" style="85" customWidth="1"/>
    <col min="15110" max="15110" width="14.85546875" style="85" customWidth="1"/>
    <col min="15111" max="15111" width="14" style="85" customWidth="1"/>
    <col min="15112" max="15112" width="14.28515625" style="85" customWidth="1"/>
    <col min="15113" max="15113" width="18.140625" style="85" customWidth="1"/>
    <col min="15114" max="15360" width="9.140625" style="85"/>
    <col min="15361" max="15361" width="13.140625" style="85" customWidth="1"/>
    <col min="15362" max="15362" width="13.28515625" style="85" customWidth="1"/>
    <col min="15363" max="15363" width="14" style="85" customWidth="1"/>
    <col min="15364" max="15364" width="45.5703125" style="85" customWidth="1"/>
    <col min="15365" max="15365" width="40" style="85" customWidth="1"/>
    <col min="15366" max="15366" width="14.85546875" style="85" customWidth="1"/>
    <col min="15367" max="15367" width="14" style="85" customWidth="1"/>
    <col min="15368" max="15368" width="14.28515625" style="85" customWidth="1"/>
    <col min="15369" max="15369" width="18.140625" style="85" customWidth="1"/>
    <col min="15370" max="15616" width="9.140625" style="85"/>
    <col min="15617" max="15617" width="13.140625" style="85" customWidth="1"/>
    <col min="15618" max="15618" width="13.28515625" style="85" customWidth="1"/>
    <col min="15619" max="15619" width="14" style="85" customWidth="1"/>
    <col min="15620" max="15620" width="45.5703125" style="85" customWidth="1"/>
    <col min="15621" max="15621" width="40" style="85" customWidth="1"/>
    <col min="15622" max="15622" width="14.85546875" style="85" customWidth="1"/>
    <col min="15623" max="15623" width="14" style="85" customWidth="1"/>
    <col min="15624" max="15624" width="14.28515625" style="85" customWidth="1"/>
    <col min="15625" max="15625" width="18.140625" style="85" customWidth="1"/>
    <col min="15626" max="15872" width="9.140625" style="85"/>
    <col min="15873" max="15873" width="13.140625" style="85" customWidth="1"/>
    <col min="15874" max="15874" width="13.28515625" style="85" customWidth="1"/>
    <col min="15875" max="15875" width="14" style="85" customWidth="1"/>
    <col min="15876" max="15876" width="45.5703125" style="85" customWidth="1"/>
    <col min="15877" max="15877" width="40" style="85" customWidth="1"/>
    <col min="15878" max="15878" width="14.85546875" style="85" customWidth="1"/>
    <col min="15879" max="15879" width="14" style="85" customWidth="1"/>
    <col min="15880" max="15880" width="14.28515625" style="85" customWidth="1"/>
    <col min="15881" max="15881" width="18.140625" style="85" customWidth="1"/>
    <col min="15882" max="16128" width="9.140625" style="85"/>
    <col min="16129" max="16129" width="13.140625" style="85" customWidth="1"/>
    <col min="16130" max="16130" width="13.28515625" style="85" customWidth="1"/>
    <col min="16131" max="16131" width="14" style="85" customWidth="1"/>
    <col min="16132" max="16132" width="45.5703125" style="85" customWidth="1"/>
    <col min="16133" max="16133" width="40" style="85" customWidth="1"/>
    <col min="16134" max="16134" width="14.85546875" style="85" customWidth="1"/>
    <col min="16135" max="16135" width="14" style="85" customWidth="1"/>
    <col min="16136" max="16136" width="14.28515625" style="85" customWidth="1"/>
    <col min="16137" max="16137" width="18.140625" style="85" customWidth="1"/>
    <col min="16138" max="16384" width="9.140625" style="85"/>
  </cols>
  <sheetData>
    <row r="1" spans="1:9" ht="15">
      <c r="H1" s="291" t="s">
        <v>152</v>
      </c>
      <c r="I1" s="291"/>
    </row>
    <row r="2" spans="1:9" ht="15">
      <c r="G2" s="291" t="s">
        <v>2</v>
      </c>
      <c r="H2" s="291"/>
      <c r="I2" s="291"/>
    </row>
    <row r="3" spans="1:9" ht="15">
      <c r="H3" s="292" t="s">
        <v>153</v>
      </c>
      <c r="I3" s="292"/>
    </row>
    <row r="4" spans="1:9" ht="15" customHeight="1">
      <c r="G4" s="293" t="s">
        <v>16</v>
      </c>
      <c r="H4" s="293"/>
      <c r="I4" s="293"/>
    </row>
    <row r="5" spans="1:9" ht="15">
      <c r="G5" s="86"/>
      <c r="H5" s="86"/>
      <c r="I5" s="87"/>
    </row>
    <row r="6" spans="1:9" ht="18">
      <c r="A6" s="284" t="s">
        <v>154</v>
      </c>
      <c r="B6" s="284"/>
      <c r="C6" s="284"/>
      <c r="D6" s="284"/>
      <c r="E6" s="284"/>
      <c r="F6" s="284"/>
      <c r="G6" s="284"/>
      <c r="H6" s="284"/>
      <c r="I6" s="284"/>
    </row>
    <row r="7" spans="1:9" ht="20.25">
      <c r="A7" s="284" t="s">
        <v>155</v>
      </c>
      <c r="B7" s="284"/>
      <c r="C7" s="284"/>
      <c r="D7" s="284"/>
      <c r="E7" s="284"/>
      <c r="F7" s="284"/>
      <c r="G7" s="284"/>
      <c r="H7" s="284"/>
      <c r="I7" s="284"/>
    </row>
    <row r="8" spans="1:9" ht="18">
      <c r="A8" s="284" t="s">
        <v>156</v>
      </c>
      <c r="B8" s="284"/>
      <c r="C8" s="284"/>
      <c r="D8" s="284"/>
      <c r="E8" s="284"/>
      <c r="F8" s="284"/>
      <c r="G8" s="284"/>
      <c r="H8" s="284"/>
      <c r="I8" s="284"/>
    </row>
    <row r="9" spans="1:9">
      <c r="I9" s="88" t="s">
        <v>3</v>
      </c>
    </row>
    <row r="10" spans="1:9" ht="48" customHeight="1">
      <c r="A10" s="285" t="s">
        <v>157</v>
      </c>
      <c r="B10" s="285" t="s">
        <v>158</v>
      </c>
      <c r="C10" s="285" t="s">
        <v>159</v>
      </c>
      <c r="D10" s="287" t="s">
        <v>160</v>
      </c>
      <c r="E10" s="285" t="s">
        <v>161</v>
      </c>
      <c r="F10" s="285" t="s">
        <v>162</v>
      </c>
      <c r="G10" s="285" t="s">
        <v>163</v>
      </c>
      <c r="H10" s="285" t="s">
        <v>164</v>
      </c>
      <c r="I10" s="285" t="s">
        <v>165</v>
      </c>
    </row>
    <row r="11" spans="1:9" ht="69" customHeight="1">
      <c r="A11" s="286"/>
      <c r="B11" s="286"/>
      <c r="C11" s="286"/>
      <c r="D11" s="288"/>
      <c r="E11" s="289"/>
      <c r="F11" s="290"/>
      <c r="G11" s="290"/>
      <c r="H11" s="290"/>
      <c r="I11" s="290"/>
    </row>
    <row r="12" spans="1:9" s="93" customFormat="1" ht="12.75" customHeight="1">
      <c r="A12" s="89">
        <v>1</v>
      </c>
      <c r="B12" s="89">
        <v>2</v>
      </c>
      <c r="C12" s="89">
        <v>3</v>
      </c>
      <c r="D12" s="90">
        <v>4</v>
      </c>
      <c r="E12" s="91">
        <v>5</v>
      </c>
      <c r="F12" s="92">
        <v>6</v>
      </c>
      <c r="G12" s="92">
        <v>7</v>
      </c>
      <c r="H12" s="92">
        <v>8</v>
      </c>
      <c r="I12" s="92">
        <v>9</v>
      </c>
    </row>
    <row r="13" spans="1:9" s="93" customFormat="1" ht="36" customHeight="1">
      <c r="A13" s="94" t="s">
        <v>115</v>
      </c>
      <c r="B13" s="94"/>
      <c r="C13" s="94"/>
      <c r="D13" s="95" t="s">
        <v>116</v>
      </c>
      <c r="E13" s="91"/>
      <c r="F13" s="92"/>
      <c r="G13" s="92"/>
      <c r="H13" s="92"/>
      <c r="I13" s="96">
        <v>6900000</v>
      </c>
    </row>
    <row r="14" spans="1:9" s="93" customFormat="1" ht="37.5" customHeight="1">
      <c r="A14" s="97" t="s">
        <v>117</v>
      </c>
      <c r="B14" s="97"/>
      <c r="C14" s="97"/>
      <c r="D14" s="98" t="s">
        <v>116</v>
      </c>
      <c r="E14" s="91"/>
      <c r="F14" s="92"/>
      <c r="G14" s="92"/>
      <c r="H14" s="92"/>
      <c r="I14" s="96">
        <v>6900000</v>
      </c>
    </row>
    <row r="15" spans="1:9" s="93" customFormat="1" ht="60.75" customHeight="1">
      <c r="A15" s="99" t="s">
        <v>166</v>
      </c>
      <c r="B15" s="99" t="s">
        <v>167</v>
      </c>
      <c r="C15" s="99" t="s">
        <v>168</v>
      </c>
      <c r="D15" s="100" t="s">
        <v>169</v>
      </c>
      <c r="E15" s="101" t="s">
        <v>170</v>
      </c>
      <c r="F15" s="92"/>
      <c r="G15" s="92"/>
      <c r="H15" s="92"/>
      <c r="I15" s="102">
        <v>500000</v>
      </c>
    </row>
    <row r="16" spans="1:9" s="93" customFormat="1" ht="46.5" customHeight="1">
      <c r="A16" s="99" t="s">
        <v>171</v>
      </c>
      <c r="B16" s="99" t="s">
        <v>172</v>
      </c>
      <c r="C16" s="99" t="s">
        <v>173</v>
      </c>
      <c r="D16" s="100" t="s">
        <v>174</v>
      </c>
      <c r="E16" s="101" t="s">
        <v>170</v>
      </c>
      <c r="F16" s="92"/>
      <c r="G16" s="92"/>
      <c r="H16" s="92"/>
      <c r="I16" s="102">
        <v>6000000</v>
      </c>
    </row>
    <row r="17" spans="1:9" s="93" customFormat="1" ht="47.25" customHeight="1">
      <c r="A17" s="99" t="s">
        <v>175</v>
      </c>
      <c r="B17" s="99" t="s">
        <v>176</v>
      </c>
      <c r="C17" s="99" t="s">
        <v>177</v>
      </c>
      <c r="D17" s="100" t="s">
        <v>178</v>
      </c>
      <c r="E17" s="101" t="s">
        <v>170</v>
      </c>
      <c r="F17" s="92"/>
      <c r="G17" s="92"/>
      <c r="H17" s="92"/>
      <c r="I17" s="102">
        <v>400000</v>
      </c>
    </row>
    <row r="18" spans="1:9" ht="33.75" customHeight="1">
      <c r="A18" s="103">
        <v>1500000</v>
      </c>
      <c r="B18" s="103"/>
      <c r="C18" s="94"/>
      <c r="D18" s="95" t="s">
        <v>179</v>
      </c>
      <c r="E18" s="104"/>
      <c r="F18" s="105"/>
      <c r="G18" s="105"/>
      <c r="H18" s="105"/>
      <c r="I18" s="106">
        <v>110199200</v>
      </c>
    </row>
    <row r="19" spans="1:9" ht="33.75" customHeight="1">
      <c r="A19" s="103">
        <v>1510000</v>
      </c>
      <c r="B19" s="103"/>
      <c r="C19" s="94"/>
      <c r="D19" s="95" t="s">
        <v>179</v>
      </c>
      <c r="E19" s="104"/>
      <c r="F19" s="105"/>
      <c r="G19" s="105"/>
      <c r="H19" s="105"/>
      <c r="I19" s="106">
        <v>110199200</v>
      </c>
    </row>
    <row r="20" spans="1:9" ht="52.5" customHeight="1">
      <c r="A20" s="107" t="s">
        <v>180</v>
      </c>
      <c r="B20" s="108">
        <v>7321</v>
      </c>
      <c r="C20" s="107" t="s">
        <v>181</v>
      </c>
      <c r="D20" s="100" t="s">
        <v>182</v>
      </c>
      <c r="E20" s="109" t="s">
        <v>183</v>
      </c>
      <c r="F20" s="110"/>
      <c r="G20" s="110"/>
      <c r="H20" s="110"/>
      <c r="I20" s="111">
        <v>71199200</v>
      </c>
    </row>
    <row r="21" spans="1:9" ht="45" customHeight="1">
      <c r="A21" s="107" t="s">
        <v>180</v>
      </c>
      <c r="B21" s="108">
        <v>7321</v>
      </c>
      <c r="C21" s="107" t="s">
        <v>181</v>
      </c>
      <c r="D21" s="100" t="s">
        <v>182</v>
      </c>
      <c r="E21" s="112" t="s">
        <v>184</v>
      </c>
      <c r="F21" s="110"/>
      <c r="G21" s="110"/>
      <c r="H21" s="110"/>
      <c r="I21" s="113">
        <v>39000000</v>
      </c>
    </row>
    <row r="22" spans="1:9" ht="15.75">
      <c r="A22" s="114"/>
      <c r="B22" s="115"/>
      <c r="C22" s="115"/>
      <c r="D22" s="282" t="s">
        <v>113</v>
      </c>
      <c r="E22" s="283"/>
      <c r="F22" s="116">
        <v>0</v>
      </c>
      <c r="G22" s="116">
        <v>0</v>
      </c>
      <c r="H22" s="116">
        <v>0</v>
      </c>
      <c r="I22" s="116">
        <f>I13+I18</f>
        <v>117099200</v>
      </c>
    </row>
    <row r="24" spans="1:9" ht="15.75">
      <c r="B24" s="117" t="s">
        <v>17</v>
      </c>
      <c r="C24" s="118"/>
      <c r="D24" s="117"/>
      <c r="E24" s="118"/>
      <c r="F24" s="117" t="s">
        <v>18</v>
      </c>
    </row>
  </sheetData>
  <mergeCells count="17">
    <mergeCell ref="A7:I7"/>
    <mergeCell ref="H1:I1"/>
    <mergeCell ref="G2:I2"/>
    <mergeCell ref="H3:I3"/>
    <mergeCell ref="G4:I4"/>
    <mergeCell ref="A6:I6"/>
    <mergeCell ref="D22:E22"/>
    <mergeCell ref="A8:I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19685039370078741" right="0.19685039370078741" top="0.39370078740157483" bottom="0.19685039370078741" header="0" footer="0"/>
  <pageSetup paperSize="9" scale="82" fitToHeight="1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71"/>
  <sheetViews>
    <sheetView view="pageBreakPreview" topLeftCell="B46" zoomScaleSheetLayoutView="100" workbookViewId="0">
      <selection activeCell="G53" sqref="G53"/>
    </sheetView>
  </sheetViews>
  <sheetFormatPr defaultColWidth="7.85546875" defaultRowHeight="15.75"/>
  <cols>
    <col min="1" max="1" width="3.28515625" style="156" hidden="1" customWidth="1"/>
    <col min="2" max="2" width="14.140625" style="156" customWidth="1"/>
    <col min="3" max="3" width="13.28515625" style="156" customWidth="1"/>
    <col min="4" max="4" width="15.28515625" style="156" customWidth="1"/>
    <col min="5" max="5" width="41" style="156" customWidth="1"/>
    <col min="6" max="6" width="38.5703125" style="156" customWidth="1"/>
    <col min="7" max="8" width="18.140625" style="156" customWidth="1"/>
    <col min="9" max="9" width="22.140625" style="156" customWidth="1"/>
    <col min="10" max="10" width="3.7109375" style="157" customWidth="1"/>
    <col min="11" max="256" width="7.85546875" style="157"/>
    <col min="257" max="257" width="0" style="157" hidden="1" customWidth="1"/>
    <col min="258" max="258" width="14.140625" style="157" customWidth="1"/>
    <col min="259" max="259" width="13.28515625" style="157" customWidth="1"/>
    <col min="260" max="260" width="15.28515625" style="157" customWidth="1"/>
    <col min="261" max="261" width="41" style="157" customWidth="1"/>
    <col min="262" max="262" width="38.5703125" style="157" customWidth="1"/>
    <col min="263" max="264" width="18.140625" style="157" customWidth="1"/>
    <col min="265" max="265" width="22.140625" style="157" customWidth="1"/>
    <col min="266" max="266" width="3.7109375" style="157" customWidth="1"/>
    <col min="267" max="512" width="7.85546875" style="157"/>
    <col min="513" max="513" width="0" style="157" hidden="1" customWidth="1"/>
    <col min="514" max="514" width="14.140625" style="157" customWidth="1"/>
    <col min="515" max="515" width="13.28515625" style="157" customWidth="1"/>
    <col min="516" max="516" width="15.28515625" style="157" customWidth="1"/>
    <col min="517" max="517" width="41" style="157" customWidth="1"/>
    <col min="518" max="518" width="38.5703125" style="157" customWidth="1"/>
    <col min="519" max="520" width="18.140625" style="157" customWidth="1"/>
    <col min="521" max="521" width="22.140625" style="157" customWidth="1"/>
    <col min="522" max="522" width="3.7109375" style="157" customWidth="1"/>
    <col min="523" max="768" width="7.85546875" style="157"/>
    <col min="769" max="769" width="0" style="157" hidden="1" customWidth="1"/>
    <col min="770" max="770" width="14.140625" style="157" customWidth="1"/>
    <col min="771" max="771" width="13.28515625" style="157" customWidth="1"/>
    <col min="772" max="772" width="15.28515625" style="157" customWidth="1"/>
    <col min="773" max="773" width="41" style="157" customWidth="1"/>
    <col min="774" max="774" width="38.5703125" style="157" customWidth="1"/>
    <col min="775" max="776" width="18.140625" style="157" customWidth="1"/>
    <col min="777" max="777" width="22.140625" style="157" customWidth="1"/>
    <col min="778" max="778" width="3.7109375" style="157" customWidth="1"/>
    <col min="779" max="1024" width="7.85546875" style="157"/>
    <col min="1025" max="1025" width="0" style="157" hidden="1" customWidth="1"/>
    <col min="1026" max="1026" width="14.140625" style="157" customWidth="1"/>
    <col min="1027" max="1027" width="13.28515625" style="157" customWidth="1"/>
    <col min="1028" max="1028" width="15.28515625" style="157" customWidth="1"/>
    <col min="1029" max="1029" width="41" style="157" customWidth="1"/>
    <col min="1030" max="1030" width="38.5703125" style="157" customWidth="1"/>
    <col min="1031" max="1032" width="18.140625" style="157" customWidth="1"/>
    <col min="1033" max="1033" width="22.140625" style="157" customWidth="1"/>
    <col min="1034" max="1034" width="3.7109375" style="157" customWidth="1"/>
    <col min="1035" max="1280" width="7.85546875" style="157"/>
    <col min="1281" max="1281" width="0" style="157" hidden="1" customWidth="1"/>
    <col min="1282" max="1282" width="14.140625" style="157" customWidth="1"/>
    <col min="1283" max="1283" width="13.28515625" style="157" customWidth="1"/>
    <col min="1284" max="1284" width="15.28515625" style="157" customWidth="1"/>
    <col min="1285" max="1285" width="41" style="157" customWidth="1"/>
    <col min="1286" max="1286" width="38.5703125" style="157" customWidth="1"/>
    <col min="1287" max="1288" width="18.140625" style="157" customWidth="1"/>
    <col min="1289" max="1289" width="22.140625" style="157" customWidth="1"/>
    <col min="1290" max="1290" width="3.7109375" style="157" customWidth="1"/>
    <col min="1291" max="1536" width="7.85546875" style="157"/>
    <col min="1537" max="1537" width="0" style="157" hidden="1" customWidth="1"/>
    <col min="1538" max="1538" width="14.140625" style="157" customWidth="1"/>
    <col min="1539" max="1539" width="13.28515625" style="157" customWidth="1"/>
    <col min="1540" max="1540" width="15.28515625" style="157" customWidth="1"/>
    <col min="1541" max="1541" width="41" style="157" customWidth="1"/>
    <col min="1542" max="1542" width="38.5703125" style="157" customWidth="1"/>
    <col min="1543" max="1544" width="18.140625" style="157" customWidth="1"/>
    <col min="1545" max="1545" width="22.140625" style="157" customWidth="1"/>
    <col min="1546" max="1546" width="3.7109375" style="157" customWidth="1"/>
    <col min="1547" max="1792" width="7.85546875" style="157"/>
    <col min="1793" max="1793" width="0" style="157" hidden="1" customWidth="1"/>
    <col min="1794" max="1794" width="14.140625" style="157" customWidth="1"/>
    <col min="1795" max="1795" width="13.28515625" style="157" customWidth="1"/>
    <col min="1796" max="1796" width="15.28515625" style="157" customWidth="1"/>
    <col min="1797" max="1797" width="41" style="157" customWidth="1"/>
    <col min="1798" max="1798" width="38.5703125" style="157" customWidth="1"/>
    <col min="1799" max="1800" width="18.140625" style="157" customWidth="1"/>
    <col min="1801" max="1801" width="22.140625" style="157" customWidth="1"/>
    <col min="1802" max="1802" width="3.7109375" style="157" customWidth="1"/>
    <col min="1803" max="2048" width="7.85546875" style="157"/>
    <col min="2049" max="2049" width="0" style="157" hidden="1" customWidth="1"/>
    <col min="2050" max="2050" width="14.140625" style="157" customWidth="1"/>
    <col min="2051" max="2051" width="13.28515625" style="157" customWidth="1"/>
    <col min="2052" max="2052" width="15.28515625" style="157" customWidth="1"/>
    <col min="2053" max="2053" width="41" style="157" customWidth="1"/>
    <col min="2054" max="2054" width="38.5703125" style="157" customWidth="1"/>
    <col min="2055" max="2056" width="18.140625" style="157" customWidth="1"/>
    <col min="2057" max="2057" width="22.140625" style="157" customWidth="1"/>
    <col min="2058" max="2058" width="3.7109375" style="157" customWidth="1"/>
    <col min="2059" max="2304" width="7.85546875" style="157"/>
    <col min="2305" max="2305" width="0" style="157" hidden="1" customWidth="1"/>
    <col min="2306" max="2306" width="14.140625" style="157" customWidth="1"/>
    <col min="2307" max="2307" width="13.28515625" style="157" customWidth="1"/>
    <col min="2308" max="2308" width="15.28515625" style="157" customWidth="1"/>
    <col min="2309" max="2309" width="41" style="157" customWidth="1"/>
    <col min="2310" max="2310" width="38.5703125" style="157" customWidth="1"/>
    <col min="2311" max="2312" width="18.140625" style="157" customWidth="1"/>
    <col min="2313" max="2313" width="22.140625" style="157" customWidth="1"/>
    <col min="2314" max="2314" width="3.7109375" style="157" customWidth="1"/>
    <col min="2315" max="2560" width="7.85546875" style="157"/>
    <col min="2561" max="2561" width="0" style="157" hidden="1" customWidth="1"/>
    <col min="2562" max="2562" width="14.140625" style="157" customWidth="1"/>
    <col min="2563" max="2563" width="13.28515625" style="157" customWidth="1"/>
    <col min="2564" max="2564" width="15.28515625" style="157" customWidth="1"/>
    <col min="2565" max="2565" width="41" style="157" customWidth="1"/>
    <col min="2566" max="2566" width="38.5703125" style="157" customWidth="1"/>
    <col min="2567" max="2568" width="18.140625" style="157" customWidth="1"/>
    <col min="2569" max="2569" width="22.140625" style="157" customWidth="1"/>
    <col min="2570" max="2570" width="3.7109375" style="157" customWidth="1"/>
    <col min="2571" max="2816" width="7.85546875" style="157"/>
    <col min="2817" max="2817" width="0" style="157" hidden="1" customWidth="1"/>
    <col min="2818" max="2818" width="14.140625" style="157" customWidth="1"/>
    <col min="2819" max="2819" width="13.28515625" style="157" customWidth="1"/>
    <col min="2820" max="2820" width="15.28515625" style="157" customWidth="1"/>
    <col min="2821" max="2821" width="41" style="157" customWidth="1"/>
    <col min="2822" max="2822" width="38.5703125" style="157" customWidth="1"/>
    <col min="2823" max="2824" width="18.140625" style="157" customWidth="1"/>
    <col min="2825" max="2825" width="22.140625" style="157" customWidth="1"/>
    <col min="2826" max="2826" width="3.7109375" style="157" customWidth="1"/>
    <col min="2827" max="3072" width="7.85546875" style="157"/>
    <col min="3073" max="3073" width="0" style="157" hidden="1" customWidth="1"/>
    <col min="3074" max="3074" width="14.140625" style="157" customWidth="1"/>
    <col min="3075" max="3075" width="13.28515625" style="157" customWidth="1"/>
    <col min="3076" max="3076" width="15.28515625" style="157" customWidth="1"/>
    <col min="3077" max="3077" width="41" style="157" customWidth="1"/>
    <col min="3078" max="3078" width="38.5703125" style="157" customWidth="1"/>
    <col min="3079" max="3080" width="18.140625" style="157" customWidth="1"/>
    <col min="3081" max="3081" width="22.140625" style="157" customWidth="1"/>
    <col min="3082" max="3082" width="3.7109375" style="157" customWidth="1"/>
    <col min="3083" max="3328" width="7.85546875" style="157"/>
    <col min="3329" max="3329" width="0" style="157" hidden="1" customWidth="1"/>
    <col min="3330" max="3330" width="14.140625" style="157" customWidth="1"/>
    <col min="3331" max="3331" width="13.28515625" style="157" customWidth="1"/>
    <col min="3332" max="3332" width="15.28515625" style="157" customWidth="1"/>
    <col min="3333" max="3333" width="41" style="157" customWidth="1"/>
    <col min="3334" max="3334" width="38.5703125" style="157" customWidth="1"/>
    <col min="3335" max="3336" width="18.140625" style="157" customWidth="1"/>
    <col min="3337" max="3337" width="22.140625" style="157" customWidth="1"/>
    <col min="3338" max="3338" width="3.7109375" style="157" customWidth="1"/>
    <col min="3339" max="3584" width="7.85546875" style="157"/>
    <col min="3585" max="3585" width="0" style="157" hidden="1" customWidth="1"/>
    <col min="3586" max="3586" width="14.140625" style="157" customWidth="1"/>
    <col min="3587" max="3587" width="13.28515625" style="157" customWidth="1"/>
    <col min="3588" max="3588" width="15.28515625" style="157" customWidth="1"/>
    <col min="3589" max="3589" width="41" style="157" customWidth="1"/>
    <col min="3590" max="3590" width="38.5703125" style="157" customWidth="1"/>
    <col min="3591" max="3592" width="18.140625" style="157" customWidth="1"/>
    <col min="3593" max="3593" width="22.140625" style="157" customWidth="1"/>
    <col min="3594" max="3594" width="3.7109375" style="157" customWidth="1"/>
    <col min="3595" max="3840" width="7.85546875" style="157"/>
    <col min="3841" max="3841" width="0" style="157" hidden="1" customWidth="1"/>
    <col min="3842" max="3842" width="14.140625" style="157" customWidth="1"/>
    <col min="3843" max="3843" width="13.28515625" style="157" customWidth="1"/>
    <col min="3844" max="3844" width="15.28515625" style="157" customWidth="1"/>
    <col min="3845" max="3845" width="41" style="157" customWidth="1"/>
    <col min="3846" max="3846" width="38.5703125" style="157" customWidth="1"/>
    <col min="3847" max="3848" width="18.140625" style="157" customWidth="1"/>
    <col min="3849" max="3849" width="22.140625" style="157" customWidth="1"/>
    <col min="3850" max="3850" width="3.7109375" style="157" customWidth="1"/>
    <col min="3851" max="4096" width="7.85546875" style="157"/>
    <col min="4097" max="4097" width="0" style="157" hidden="1" customWidth="1"/>
    <col min="4098" max="4098" width="14.140625" style="157" customWidth="1"/>
    <col min="4099" max="4099" width="13.28515625" style="157" customWidth="1"/>
    <col min="4100" max="4100" width="15.28515625" style="157" customWidth="1"/>
    <col min="4101" max="4101" width="41" style="157" customWidth="1"/>
    <col min="4102" max="4102" width="38.5703125" style="157" customWidth="1"/>
    <col min="4103" max="4104" width="18.140625" style="157" customWidth="1"/>
    <col min="4105" max="4105" width="22.140625" style="157" customWidth="1"/>
    <col min="4106" max="4106" width="3.7109375" style="157" customWidth="1"/>
    <col min="4107" max="4352" width="7.85546875" style="157"/>
    <col min="4353" max="4353" width="0" style="157" hidden="1" customWidth="1"/>
    <col min="4354" max="4354" width="14.140625" style="157" customWidth="1"/>
    <col min="4355" max="4355" width="13.28515625" style="157" customWidth="1"/>
    <col min="4356" max="4356" width="15.28515625" style="157" customWidth="1"/>
    <col min="4357" max="4357" width="41" style="157" customWidth="1"/>
    <col min="4358" max="4358" width="38.5703125" style="157" customWidth="1"/>
    <col min="4359" max="4360" width="18.140625" style="157" customWidth="1"/>
    <col min="4361" max="4361" width="22.140625" style="157" customWidth="1"/>
    <col min="4362" max="4362" width="3.7109375" style="157" customWidth="1"/>
    <col min="4363" max="4608" width="7.85546875" style="157"/>
    <col min="4609" max="4609" width="0" style="157" hidden="1" customWidth="1"/>
    <col min="4610" max="4610" width="14.140625" style="157" customWidth="1"/>
    <col min="4611" max="4611" width="13.28515625" style="157" customWidth="1"/>
    <col min="4612" max="4612" width="15.28515625" style="157" customWidth="1"/>
    <col min="4613" max="4613" width="41" style="157" customWidth="1"/>
    <col min="4614" max="4614" width="38.5703125" style="157" customWidth="1"/>
    <col min="4615" max="4616" width="18.140625" style="157" customWidth="1"/>
    <col min="4617" max="4617" width="22.140625" style="157" customWidth="1"/>
    <col min="4618" max="4618" width="3.7109375" style="157" customWidth="1"/>
    <col min="4619" max="4864" width="7.85546875" style="157"/>
    <col min="4865" max="4865" width="0" style="157" hidden="1" customWidth="1"/>
    <col min="4866" max="4866" width="14.140625" style="157" customWidth="1"/>
    <col min="4867" max="4867" width="13.28515625" style="157" customWidth="1"/>
    <col min="4868" max="4868" width="15.28515625" style="157" customWidth="1"/>
    <col min="4869" max="4869" width="41" style="157" customWidth="1"/>
    <col min="4870" max="4870" width="38.5703125" style="157" customWidth="1"/>
    <col min="4871" max="4872" width="18.140625" style="157" customWidth="1"/>
    <col min="4873" max="4873" width="22.140625" style="157" customWidth="1"/>
    <col min="4874" max="4874" width="3.7109375" style="157" customWidth="1"/>
    <col min="4875" max="5120" width="7.85546875" style="157"/>
    <col min="5121" max="5121" width="0" style="157" hidden="1" customWidth="1"/>
    <col min="5122" max="5122" width="14.140625" style="157" customWidth="1"/>
    <col min="5123" max="5123" width="13.28515625" style="157" customWidth="1"/>
    <col min="5124" max="5124" width="15.28515625" style="157" customWidth="1"/>
    <col min="5125" max="5125" width="41" style="157" customWidth="1"/>
    <col min="5126" max="5126" width="38.5703125" style="157" customWidth="1"/>
    <col min="5127" max="5128" width="18.140625" style="157" customWidth="1"/>
    <col min="5129" max="5129" width="22.140625" style="157" customWidth="1"/>
    <col min="5130" max="5130" width="3.7109375" style="157" customWidth="1"/>
    <col min="5131" max="5376" width="7.85546875" style="157"/>
    <col min="5377" max="5377" width="0" style="157" hidden="1" customWidth="1"/>
    <col min="5378" max="5378" width="14.140625" style="157" customWidth="1"/>
    <col min="5379" max="5379" width="13.28515625" style="157" customWidth="1"/>
    <col min="5380" max="5380" width="15.28515625" style="157" customWidth="1"/>
    <col min="5381" max="5381" width="41" style="157" customWidth="1"/>
    <col min="5382" max="5382" width="38.5703125" style="157" customWidth="1"/>
    <col min="5383" max="5384" width="18.140625" style="157" customWidth="1"/>
    <col min="5385" max="5385" width="22.140625" style="157" customWidth="1"/>
    <col min="5386" max="5386" width="3.7109375" style="157" customWidth="1"/>
    <col min="5387" max="5632" width="7.85546875" style="157"/>
    <col min="5633" max="5633" width="0" style="157" hidden="1" customWidth="1"/>
    <col min="5634" max="5634" width="14.140625" style="157" customWidth="1"/>
    <col min="5635" max="5635" width="13.28515625" style="157" customWidth="1"/>
    <col min="5636" max="5636" width="15.28515625" style="157" customWidth="1"/>
    <col min="5637" max="5637" width="41" style="157" customWidth="1"/>
    <col min="5638" max="5638" width="38.5703125" style="157" customWidth="1"/>
    <col min="5639" max="5640" width="18.140625" style="157" customWidth="1"/>
    <col min="5641" max="5641" width="22.140625" style="157" customWidth="1"/>
    <col min="5642" max="5642" width="3.7109375" style="157" customWidth="1"/>
    <col min="5643" max="5888" width="7.85546875" style="157"/>
    <col min="5889" max="5889" width="0" style="157" hidden="1" customWidth="1"/>
    <col min="5890" max="5890" width="14.140625" style="157" customWidth="1"/>
    <col min="5891" max="5891" width="13.28515625" style="157" customWidth="1"/>
    <col min="5892" max="5892" width="15.28515625" style="157" customWidth="1"/>
    <col min="5893" max="5893" width="41" style="157" customWidth="1"/>
    <col min="5894" max="5894" width="38.5703125" style="157" customWidth="1"/>
    <col min="5895" max="5896" width="18.140625" style="157" customWidth="1"/>
    <col min="5897" max="5897" width="22.140625" style="157" customWidth="1"/>
    <col min="5898" max="5898" width="3.7109375" style="157" customWidth="1"/>
    <col min="5899" max="6144" width="7.85546875" style="157"/>
    <col min="6145" max="6145" width="0" style="157" hidden="1" customWidth="1"/>
    <col min="6146" max="6146" width="14.140625" style="157" customWidth="1"/>
    <col min="6147" max="6147" width="13.28515625" style="157" customWidth="1"/>
    <col min="6148" max="6148" width="15.28515625" style="157" customWidth="1"/>
    <col min="6149" max="6149" width="41" style="157" customWidth="1"/>
    <col min="6150" max="6150" width="38.5703125" style="157" customWidth="1"/>
    <col min="6151" max="6152" width="18.140625" style="157" customWidth="1"/>
    <col min="6153" max="6153" width="22.140625" style="157" customWidth="1"/>
    <col min="6154" max="6154" width="3.7109375" style="157" customWidth="1"/>
    <col min="6155" max="6400" width="7.85546875" style="157"/>
    <col min="6401" max="6401" width="0" style="157" hidden="1" customWidth="1"/>
    <col min="6402" max="6402" width="14.140625" style="157" customWidth="1"/>
    <col min="6403" max="6403" width="13.28515625" style="157" customWidth="1"/>
    <col min="6404" max="6404" width="15.28515625" style="157" customWidth="1"/>
    <col min="6405" max="6405" width="41" style="157" customWidth="1"/>
    <col min="6406" max="6406" width="38.5703125" style="157" customWidth="1"/>
    <col min="6407" max="6408" width="18.140625" style="157" customWidth="1"/>
    <col min="6409" max="6409" width="22.140625" style="157" customWidth="1"/>
    <col min="6410" max="6410" width="3.7109375" style="157" customWidth="1"/>
    <col min="6411" max="6656" width="7.85546875" style="157"/>
    <col min="6657" max="6657" width="0" style="157" hidden="1" customWidth="1"/>
    <col min="6658" max="6658" width="14.140625" style="157" customWidth="1"/>
    <col min="6659" max="6659" width="13.28515625" style="157" customWidth="1"/>
    <col min="6660" max="6660" width="15.28515625" style="157" customWidth="1"/>
    <col min="6661" max="6661" width="41" style="157" customWidth="1"/>
    <col min="6662" max="6662" width="38.5703125" style="157" customWidth="1"/>
    <col min="6663" max="6664" width="18.140625" style="157" customWidth="1"/>
    <col min="6665" max="6665" width="22.140625" style="157" customWidth="1"/>
    <col min="6666" max="6666" width="3.7109375" style="157" customWidth="1"/>
    <col min="6667" max="6912" width="7.85546875" style="157"/>
    <col min="6913" max="6913" width="0" style="157" hidden="1" customWidth="1"/>
    <col min="6914" max="6914" width="14.140625" style="157" customWidth="1"/>
    <col min="6915" max="6915" width="13.28515625" style="157" customWidth="1"/>
    <col min="6916" max="6916" width="15.28515625" style="157" customWidth="1"/>
    <col min="6917" max="6917" width="41" style="157" customWidth="1"/>
    <col min="6918" max="6918" width="38.5703125" style="157" customWidth="1"/>
    <col min="6919" max="6920" width="18.140625" style="157" customWidth="1"/>
    <col min="6921" max="6921" width="22.140625" style="157" customWidth="1"/>
    <col min="6922" max="6922" width="3.7109375" style="157" customWidth="1"/>
    <col min="6923" max="7168" width="7.85546875" style="157"/>
    <col min="7169" max="7169" width="0" style="157" hidden="1" customWidth="1"/>
    <col min="7170" max="7170" width="14.140625" style="157" customWidth="1"/>
    <col min="7171" max="7171" width="13.28515625" style="157" customWidth="1"/>
    <col min="7172" max="7172" width="15.28515625" style="157" customWidth="1"/>
    <col min="7173" max="7173" width="41" style="157" customWidth="1"/>
    <col min="7174" max="7174" width="38.5703125" style="157" customWidth="1"/>
    <col min="7175" max="7176" width="18.140625" style="157" customWidth="1"/>
    <col min="7177" max="7177" width="22.140625" style="157" customWidth="1"/>
    <col min="7178" max="7178" width="3.7109375" style="157" customWidth="1"/>
    <col min="7179" max="7424" width="7.85546875" style="157"/>
    <col min="7425" max="7425" width="0" style="157" hidden="1" customWidth="1"/>
    <col min="7426" max="7426" width="14.140625" style="157" customWidth="1"/>
    <col min="7427" max="7427" width="13.28515625" style="157" customWidth="1"/>
    <col min="7428" max="7428" width="15.28515625" style="157" customWidth="1"/>
    <col min="7429" max="7429" width="41" style="157" customWidth="1"/>
    <col min="7430" max="7430" width="38.5703125" style="157" customWidth="1"/>
    <col min="7431" max="7432" width="18.140625" style="157" customWidth="1"/>
    <col min="7433" max="7433" width="22.140625" style="157" customWidth="1"/>
    <col min="7434" max="7434" width="3.7109375" style="157" customWidth="1"/>
    <col min="7435" max="7680" width="7.85546875" style="157"/>
    <col min="7681" max="7681" width="0" style="157" hidden="1" customWidth="1"/>
    <col min="7682" max="7682" width="14.140625" style="157" customWidth="1"/>
    <col min="7683" max="7683" width="13.28515625" style="157" customWidth="1"/>
    <col min="7684" max="7684" width="15.28515625" style="157" customWidth="1"/>
    <col min="7685" max="7685" width="41" style="157" customWidth="1"/>
    <col min="7686" max="7686" width="38.5703125" style="157" customWidth="1"/>
    <col min="7687" max="7688" width="18.140625" style="157" customWidth="1"/>
    <col min="7689" max="7689" width="22.140625" style="157" customWidth="1"/>
    <col min="7690" max="7690" width="3.7109375" style="157" customWidth="1"/>
    <col min="7691" max="7936" width="7.85546875" style="157"/>
    <col min="7937" max="7937" width="0" style="157" hidden="1" customWidth="1"/>
    <col min="7938" max="7938" width="14.140625" style="157" customWidth="1"/>
    <col min="7939" max="7939" width="13.28515625" style="157" customWidth="1"/>
    <col min="7940" max="7940" width="15.28515625" style="157" customWidth="1"/>
    <col min="7941" max="7941" width="41" style="157" customWidth="1"/>
    <col min="7942" max="7942" width="38.5703125" style="157" customWidth="1"/>
    <col min="7943" max="7944" width="18.140625" style="157" customWidth="1"/>
    <col min="7945" max="7945" width="22.140625" style="157" customWidth="1"/>
    <col min="7946" max="7946" width="3.7109375" style="157" customWidth="1"/>
    <col min="7947" max="8192" width="7.85546875" style="157"/>
    <col min="8193" max="8193" width="0" style="157" hidden="1" customWidth="1"/>
    <col min="8194" max="8194" width="14.140625" style="157" customWidth="1"/>
    <col min="8195" max="8195" width="13.28515625" style="157" customWidth="1"/>
    <col min="8196" max="8196" width="15.28515625" style="157" customWidth="1"/>
    <col min="8197" max="8197" width="41" style="157" customWidth="1"/>
    <col min="8198" max="8198" width="38.5703125" style="157" customWidth="1"/>
    <col min="8199" max="8200" width="18.140625" style="157" customWidth="1"/>
    <col min="8201" max="8201" width="22.140625" style="157" customWidth="1"/>
    <col min="8202" max="8202" width="3.7109375" style="157" customWidth="1"/>
    <col min="8203" max="8448" width="7.85546875" style="157"/>
    <col min="8449" max="8449" width="0" style="157" hidden="1" customWidth="1"/>
    <col min="8450" max="8450" width="14.140625" style="157" customWidth="1"/>
    <col min="8451" max="8451" width="13.28515625" style="157" customWidth="1"/>
    <col min="8452" max="8452" width="15.28515625" style="157" customWidth="1"/>
    <col min="8453" max="8453" width="41" style="157" customWidth="1"/>
    <col min="8454" max="8454" width="38.5703125" style="157" customWidth="1"/>
    <col min="8455" max="8456" width="18.140625" style="157" customWidth="1"/>
    <col min="8457" max="8457" width="22.140625" style="157" customWidth="1"/>
    <col min="8458" max="8458" width="3.7109375" style="157" customWidth="1"/>
    <col min="8459" max="8704" width="7.85546875" style="157"/>
    <col min="8705" max="8705" width="0" style="157" hidden="1" customWidth="1"/>
    <col min="8706" max="8706" width="14.140625" style="157" customWidth="1"/>
    <col min="8707" max="8707" width="13.28515625" style="157" customWidth="1"/>
    <col min="8708" max="8708" width="15.28515625" style="157" customWidth="1"/>
    <col min="8709" max="8709" width="41" style="157" customWidth="1"/>
    <col min="8710" max="8710" width="38.5703125" style="157" customWidth="1"/>
    <col min="8711" max="8712" width="18.140625" style="157" customWidth="1"/>
    <col min="8713" max="8713" width="22.140625" style="157" customWidth="1"/>
    <col min="8714" max="8714" width="3.7109375" style="157" customWidth="1"/>
    <col min="8715" max="8960" width="7.85546875" style="157"/>
    <col min="8961" max="8961" width="0" style="157" hidden="1" customWidth="1"/>
    <col min="8962" max="8962" width="14.140625" style="157" customWidth="1"/>
    <col min="8963" max="8963" width="13.28515625" style="157" customWidth="1"/>
    <col min="8964" max="8964" width="15.28515625" style="157" customWidth="1"/>
    <col min="8965" max="8965" width="41" style="157" customWidth="1"/>
    <col min="8966" max="8966" width="38.5703125" style="157" customWidth="1"/>
    <col min="8967" max="8968" width="18.140625" style="157" customWidth="1"/>
    <col min="8969" max="8969" width="22.140625" style="157" customWidth="1"/>
    <col min="8970" max="8970" width="3.7109375" style="157" customWidth="1"/>
    <col min="8971" max="9216" width="7.85546875" style="157"/>
    <col min="9217" max="9217" width="0" style="157" hidden="1" customWidth="1"/>
    <col min="9218" max="9218" width="14.140625" style="157" customWidth="1"/>
    <col min="9219" max="9219" width="13.28515625" style="157" customWidth="1"/>
    <col min="9220" max="9220" width="15.28515625" style="157" customWidth="1"/>
    <col min="9221" max="9221" width="41" style="157" customWidth="1"/>
    <col min="9222" max="9222" width="38.5703125" style="157" customWidth="1"/>
    <col min="9223" max="9224" width="18.140625" style="157" customWidth="1"/>
    <col min="9225" max="9225" width="22.140625" style="157" customWidth="1"/>
    <col min="9226" max="9226" width="3.7109375" style="157" customWidth="1"/>
    <col min="9227" max="9472" width="7.85546875" style="157"/>
    <col min="9473" max="9473" width="0" style="157" hidden="1" customWidth="1"/>
    <col min="9474" max="9474" width="14.140625" style="157" customWidth="1"/>
    <col min="9475" max="9475" width="13.28515625" style="157" customWidth="1"/>
    <col min="9476" max="9476" width="15.28515625" style="157" customWidth="1"/>
    <col min="9477" max="9477" width="41" style="157" customWidth="1"/>
    <col min="9478" max="9478" width="38.5703125" style="157" customWidth="1"/>
    <col min="9479" max="9480" width="18.140625" style="157" customWidth="1"/>
    <col min="9481" max="9481" width="22.140625" style="157" customWidth="1"/>
    <col min="9482" max="9482" width="3.7109375" style="157" customWidth="1"/>
    <col min="9483" max="9728" width="7.85546875" style="157"/>
    <col min="9729" max="9729" width="0" style="157" hidden="1" customWidth="1"/>
    <col min="9730" max="9730" width="14.140625" style="157" customWidth="1"/>
    <col min="9731" max="9731" width="13.28515625" style="157" customWidth="1"/>
    <col min="9732" max="9732" width="15.28515625" style="157" customWidth="1"/>
    <col min="9733" max="9733" width="41" style="157" customWidth="1"/>
    <col min="9734" max="9734" width="38.5703125" style="157" customWidth="1"/>
    <col min="9735" max="9736" width="18.140625" style="157" customWidth="1"/>
    <col min="9737" max="9737" width="22.140625" style="157" customWidth="1"/>
    <col min="9738" max="9738" width="3.7109375" style="157" customWidth="1"/>
    <col min="9739" max="9984" width="7.85546875" style="157"/>
    <col min="9985" max="9985" width="0" style="157" hidden="1" customWidth="1"/>
    <col min="9986" max="9986" width="14.140625" style="157" customWidth="1"/>
    <col min="9987" max="9987" width="13.28515625" style="157" customWidth="1"/>
    <col min="9988" max="9988" width="15.28515625" style="157" customWidth="1"/>
    <col min="9989" max="9989" width="41" style="157" customWidth="1"/>
    <col min="9990" max="9990" width="38.5703125" style="157" customWidth="1"/>
    <col min="9991" max="9992" width="18.140625" style="157" customWidth="1"/>
    <col min="9993" max="9993" width="22.140625" style="157" customWidth="1"/>
    <col min="9994" max="9994" width="3.7109375" style="157" customWidth="1"/>
    <col min="9995" max="10240" width="7.85546875" style="157"/>
    <col min="10241" max="10241" width="0" style="157" hidden="1" customWidth="1"/>
    <col min="10242" max="10242" width="14.140625" style="157" customWidth="1"/>
    <col min="10243" max="10243" width="13.28515625" style="157" customWidth="1"/>
    <col min="10244" max="10244" width="15.28515625" style="157" customWidth="1"/>
    <col min="10245" max="10245" width="41" style="157" customWidth="1"/>
    <col min="10246" max="10246" width="38.5703125" style="157" customWidth="1"/>
    <col min="10247" max="10248" width="18.140625" style="157" customWidth="1"/>
    <col min="10249" max="10249" width="22.140625" style="157" customWidth="1"/>
    <col min="10250" max="10250" width="3.7109375" style="157" customWidth="1"/>
    <col min="10251" max="10496" width="7.85546875" style="157"/>
    <col min="10497" max="10497" width="0" style="157" hidden="1" customWidth="1"/>
    <col min="10498" max="10498" width="14.140625" style="157" customWidth="1"/>
    <col min="10499" max="10499" width="13.28515625" style="157" customWidth="1"/>
    <col min="10500" max="10500" width="15.28515625" style="157" customWidth="1"/>
    <col min="10501" max="10501" width="41" style="157" customWidth="1"/>
    <col min="10502" max="10502" width="38.5703125" style="157" customWidth="1"/>
    <col min="10503" max="10504" width="18.140625" style="157" customWidth="1"/>
    <col min="10505" max="10505" width="22.140625" style="157" customWidth="1"/>
    <col min="10506" max="10506" width="3.7109375" style="157" customWidth="1"/>
    <col min="10507" max="10752" width="7.85546875" style="157"/>
    <col min="10753" max="10753" width="0" style="157" hidden="1" customWidth="1"/>
    <col min="10754" max="10754" width="14.140625" style="157" customWidth="1"/>
    <col min="10755" max="10755" width="13.28515625" style="157" customWidth="1"/>
    <col min="10756" max="10756" width="15.28515625" style="157" customWidth="1"/>
    <col min="10757" max="10757" width="41" style="157" customWidth="1"/>
    <col min="10758" max="10758" width="38.5703125" style="157" customWidth="1"/>
    <col min="10759" max="10760" width="18.140625" style="157" customWidth="1"/>
    <col min="10761" max="10761" width="22.140625" style="157" customWidth="1"/>
    <col min="10762" max="10762" width="3.7109375" style="157" customWidth="1"/>
    <col min="10763" max="11008" width="7.85546875" style="157"/>
    <col min="11009" max="11009" width="0" style="157" hidden="1" customWidth="1"/>
    <col min="11010" max="11010" width="14.140625" style="157" customWidth="1"/>
    <col min="11011" max="11011" width="13.28515625" style="157" customWidth="1"/>
    <col min="11012" max="11012" width="15.28515625" style="157" customWidth="1"/>
    <col min="11013" max="11013" width="41" style="157" customWidth="1"/>
    <col min="11014" max="11014" width="38.5703125" style="157" customWidth="1"/>
    <col min="11015" max="11016" width="18.140625" style="157" customWidth="1"/>
    <col min="11017" max="11017" width="22.140625" style="157" customWidth="1"/>
    <col min="11018" max="11018" width="3.7109375" style="157" customWidth="1"/>
    <col min="11019" max="11264" width="7.85546875" style="157"/>
    <col min="11265" max="11265" width="0" style="157" hidden="1" customWidth="1"/>
    <col min="11266" max="11266" width="14.140625" style="157" customWidth="1"/>
    <col min="11267" max="11267" width="13.28515625" style="157" customWidth="1"/>
    <col min="11268" max="11268" width="15.28515625" style="157" customWidth="1"/>
    <col min="11269" max="11269" width="41" style="157" customWidth="1"/>
    <col min="11270" max="11270" width="38.5703125" style="157" customWidth="1"/>
    <col min="11271" max="11272" width="18.140625" style="157" customWidth="1"/>
    <col min="11273" max="11273" width="22.140625" style="157" customWidth="1"/>
    <col min="11274" max="11274" width="3.7109375" style="157" customWidth="1"/>
    <col min="11275" max="11520" width="7.85546875" style="157"/>
    <col min="11521" max="11521" width="0" style="157" hidden="1" customWidth="1"/>
    <col min="11522" max="11522" width="14.140625" style="157" customWidth="1"/>
    <col min="11523" max="11523" width="13.28515625" style="157" customWidth="1"/>
    <col min="11524" max="11524" width="15.28515625" style="157" customWidth="1"/>
    <col min="11525" max="11525" width="41" style="157" customWidth="1"/>
    <col min="11526" max="11526" width="38.5703125" style="157" customWidth="1"/>
    <col min="11527" max="11528" width="18.140625" style="157" customWidth="1"/>
    <col min="11529" max="11529" width="22.140625" style="157" customWidth="1"/>
    <col min="11530" max="11530" width="3.7109375" style="157" customWidth="1"/>
    <col min="11531" max="11776" width="7.85546875" style="157"/>
    <col min="11777" max="11777" width="0" style="157" hidden="1" customWidth="1"/>
    <col min="11778" max="11778" width="14.140625" style="157" customWidth="1"/>
    <col min="11779" max="11779" width="13.28515625" style="157" customWidth="1"/>
    <col min="11780" max="11780" width="15.28515625" style="157" customWidth="1"/>
    <col min="11781" max="11781" width="41" style="157" customWidth="1"/>
    <col min="11782" max="11782" width="38.5703125" style="157" customWidth="1"/>
    <col min="11783" max="11784" width="18.140625" style="157" customWidth="1"/>
    <col min="11785" max="11785" width="22.140625" style="157" customWidth="1"/>
    <col min="11786" max="11786" width="3.7109375" style="157" customWidth="1"/>
    <col min="11787" max="12032" width="7.85546875" style="157"/>
    <col min="12033" max="12033" width="0" style="157" hidden="1" customWidth="1"/>
    <col min="12034" max="12034" width="14.140625" style="157" customWidth="1"/>
    <col min="12035" max="12035" width="13.28515625" style="157" customWidth="1"/>
    <col min="12036" max="12036" width="15.28515625" style="157" customWidth="1"/>
    <col min="12037" max="12037" width="41" style="157" customWidth="1"/>
    <col min="12038" max="12038" width="38.5703125" style="157" customWidth="1"/>
    <col min="12039" max="12040" width="18.140625" style="157" customWidth="1"/>
    <col min="12041" max="12041" width="22.140625" style="157" customWidth="1"/>
    <col min="12042" max="12042" width="3.7109375" style="157" customWidth="1"/>
    <col min="12043" max="12288" width="7.85546875" style="157"/>
    <col min="12289" max="12289" width="0" style="157" hidden="1" customWidth="1"/>
    <col min="12290" max="12290" width="14.140625" style="157" customWidth="1"/>
    <col min="12291" max="12291" width="13.28515625" style="157" customWidth="1"/>
    <col min="12292" max="12292" width="15.28515625" style="157" customWidth="1"/>
    <col min="12293" max="12293" width="41" style="157" customWidth="1"/>
    <col min="12294" max="12294" width="38.5703125" style="157" customWidth="1"/>
    <col min="12295" max="12296" width="18.140625" style="157" customWidth="1"/>
    <col min="12297" max="12297" width="22.140625" style="157" customWidth="1"/>
    <col min="12298" max="12298" width="3.7109375" style="157" customWidth="1"/>
    <col min="12299" max="12544" width="7.85546875" style="157"/>
    <col min="12545" max="12545" width="0" style="157" hidden="1" customWidth="1"/>
    <col min="12546" max="12546" width="14.140625" style="157" customWidth="1"/>
    <col min="12547" max="12547" width="13.28515625" style="157" customWidth="1"/>
    <col min="12548" max="12548" width="15.28515625" style="157" customWidth="1"/>
    <col min="12549" max="12549" width="41" style="157" customWidth="1"/>
    <col min="12550" max="12550" width="38.5703125" style="157" customWidth="1"/>
    <col min="12551" max="12552" width="18.140625" style="157" customWidth="1"/>
    <col min="12553" max="12553" width="22.140625" style="157" customWidth="1"/>
    <col min="12554" max="12554" width="3.7109375" style="157" customWidth="1"/>
    <col min="12555" max="12800" width="7.85546875" style="157"/>
    <col min="12801" max="12801" width="0" style="157" hidden="1" customWidth="1"/>
    <col min="12802" max="12802" width="14.140625" style="157" customWidth="1"/>
    <col min="12803" max="12803" width="13.28515625" style="157" customWidth="1"/>
    <col min="12804" max="12804" width="15.28515625" style="157" customWidth="1"/>
    <col min="12805" max="12805" width="41" style="157" customWidth="1"/>
    <col min="12806" max="12806" width="38.5703125" style="157" customWidth="1"/>
    <col min="12807" max="12808" width="18.140625" style="157" customWidth="1"/>
    <col min="12809" max="12809" width="22.140625" style="157" customWidth="1"/>
    <col min="12810" max="12810" width="3.7109375" style="157" customWidth="1"/>
    <col min="12811" max="13056" width="7.85546875" style="157"/>
    <col min="13057" max="13057" width="0" style="157" hidden="1" customWidth="1"/>
    <col min="13058" max="13058" width="14.140625" style="157" customWidth="1"/>
    <col min="13059" max="13059" width="13.28515625" style="157" customWidth="1"/>
    <col min="13060" max="13060" width="15.28515625" style="157" customWidth="1"/>
    <col min="13061" max="13061" width="41" style="157" customWidth="1"/>
    <col min="13062" max="13062" width="38.5703125" style="157" customWidth="1"/>
    <col min="13063" max="13064" width="18.140625" style="157" customWidth="1"/>
    <col min="13065" max="13065" width="22.140625" style="157" customWidth="1"/>
    <col min="13066" max="13066" width="3.7109375" style="157" customWidth="1"/>
    <col min="13067" max="13312" width="7.85546875" style="157"/>
    <col min="13313" max="13313" width="0" style="157" hidden="1" customWidth="1"/>
    <col min="13314" max="13314" width="14.140625" style="157" customWidth="1"/>
    <col min="13315" max="13315" width="13.28515625" style="157" customWidth="1"/>
    <col min="13316" max="13316" width="15.28515625" style="157" customWidth="1"/>
    <col min="13317" max="13317" width="41" style="157" customWidth="1"/>
    <col min="13318" max="13318" width="38.5703125" style="157" customWidth="1"/>
    <col min="13319" max="13320" width="18.140625" style="157" customWidth="1"/>
    <col min="13321" max="13321" width="22.140625" style="157" customWidth="1"/>
    <col min="13322" max="13322" width="3.7109375" style="157" customWidth="1"/>
    <col min="13323" max="13568" width="7.85546875" style="157"/>
    <col min="13569" max="13569" width="0" style="157" hidden="1" customWidth="1"/>
    <col min="13570" max="13570" width="14.140625" style="157" customWidth="1"/>
    <col min="13571" max="13571" width="13.28515625" style="157" customWidth="1"/>
    <col min="13572" max="13572" width="15.28515625" style="157" customWidth="1"/>
    <col min="13573" max="13573" width="41" style="157" customWidth="1"/>
    <col min="13574" max="13574" width="38.5703125" style="157" customWidth="1"/>
    <col min="13575" max="13576" width="18.140625" style="157" customWidth="1"/>
    <col min="13577" max="13577" width="22.140625" style="157" customWidth="1"/>
    <col min="13578" max="13578" width="3.7109375" style="157" customWidth="1"/>
    <col min="13579" max="13824" width="7.85546875" style="157"/>
    <col min="13825" max="13825" width="0" style="157" hidden="1" customWidth="1"/>
    <col min="13826" max="13826" width="14.140625" style="157" customWidth="1"/>
    <col min="13827" max="13827" width="13.28515625" style="157" customWidth="1"/>
    <col min="13828" max="13828" width="15.28515625" style="157" customWidth="1"/>
    <col min="13829" max="13829" width="41" style="157" customWidth="1"/>
    <col min="13830" max="13830" width="38.5703125" style="157" customWidth="1"/>
    <col min="13831" max="13832" width="18.140625" style="157" customWidth="1"/>
    <col min="13833" max="13833" width="22.140625" style="157" customWidth="1"/>
    <col min="13834" max="13834" width="3.7109375" style="157" customWidth="1"/>
    <col min="13835" max="14080" width="7.85546875" style="157"/>
    <col min="14081" max="14081" width="0" style="157" hidden="1" customWidth="1"/>
    <col min="14082" max="14082" width="14.140625" style="157" customWidth="1"/>
    <col min="14083" max="14083" width="13.28515625" style="157" customWidth="1"/>
    <col min="14084" max="14084" width="15.28515625" style="157" customWidth="1"/>
    <col min="14085" max="14085" width="41" style="157" customWidth="1"/>
    <col min="14086" max="14086" width="38.5703125" style="157" customWidth="1"/>
    <col min="14087" max="14088" width="18.140625" style="157" customWidth="1"/>
    <col min="14089" max="14089" width="22.140625" style="157" customWidth="1"/>
    <col min="14090" max="14090" width="3.7109375" style="157" customWidth="1"/>
    <col min="14091" max="14336" width="7.85546875" style="157"/>
    <col min="14337" max="14337" width="0" style="157" hidden="1" customWidth="1"/>
    <col min="14338" max="14338" width="14.140625" style="157" customWidth="1"/>
    <col min="14339" max="14339" width="13.28515625" style="157" customWidth="1"/>
    <col min="14340" max="14340" width="15.28515625" style="157" customWidth="1"/>
    <col min="14341" max="14341" width="41" style="157" customWidth="1"/>
    <col min="14342" max="14342" width="38.5703125" style="157" customWidth="1"/>
    <col min="14343" max="14344" width="18.140625" style="157" customWidth="1"/>
    <col min="14345" max="14345" width="22.140625" style="157" customWidth="1"/>
    <col min="14346" max="14346" width="3.7109375" style="157" customWidth="1"/>
    <col min="14347" max="14592" width="7.85546875" style="157"/>
    <col min="14593" max="14593" width="0" style="157" hidden="1" customWidth="1"/>
    <col min="14594" max="14594" width="14.140625" style="157" customWidth="1"/>
    <col min="14595" max="14595" width="13.28515625" style="157" customWidth="1"/>
    <col min="14596" max="14596" width="15.28515625" style="157" customWidth="1"/>
    <col min="14597" max="14597" width="41" style="157" customWidth="1"/>
    <col min="14598" max="14598" width="38.5703125" style="157" customWidth="1"/>
    <col min="14599" max="14600" width="18.140625" style="157" customWidth="1"/>
    <col min="14601" max="14601" width="22.140625" style="157" customWidth="1"/>
    <col min="14602" max="14602" width="3.7109375" style="157" customWidth="1"/>
    <col min="14603" max="14848" width="7.85546875" style="157"/>
    <col min="14849" max="14849" width="0" style="157" hidden="1" customWidth="1"/>
    <col min="14850" max="14850" width="14.140625" style="157" customWidth="1"/>
    <col min="14851" max="14851" width="13.28515625" style="157" customWidth="1"/>
    <col min="14852" max="14852" width="15.28515625" style="157" customWidth="1"/>
    <col min="14853" max="14853" width="41" style="157" customWidth="1"/>
    <col min="14854" max="14854" width="38.5703125" style="157" customWidth="1"/>
    <col min="14855" max="14856" width="18.140625" style="157" customWidth="1"/>
    <col min="14857" max="14857" width="22.140625" style="157" customWidth="1"/>
    <col min="14858" max="14858" width="3.7109375" style="157" customWidth="1"/>
    <col min="14859" max="15104" width="7.85546875" style="157"/>
    <col min="15105" max="15105" width="0" style="157" hidden="1" customWidth="1"/>
    <col min="15106" max="15106" width="14.140625" style="157" customWidth="1"/>
    <col min="15107" max="15107" width="13.28515625" style="157" customWidth="1"/>
    <col min="15108" max="15108" width="15.28515625" style="157" customWidth="1"/>
    <col min="15109" max="15109" width="41" style="157" customWidth="1"/>
    <col min="15110" max="15110" width="38.5703125" style="157" customWidth="1"/>
    <col min="15111" max="15112" width="18.140625" style="157" customWidth="1"/>
    <col min="15113" max="15113" width="22.140625" style="157" customWidth="1"/>
    <col min="15114" max="15114" width="3.7109375" style="157" customWidth="1"/>
    <col min="15115" max="15360" width="7.85546875" style="157"/>
    <col min="15361" max="15361" width="0" style="157" hidden="1" customWidth="1"/>
    <col min="15362" max="15362" width="14.140625" style="157" customWidth="1"/>
    <col min="15363" max="15363" width="13.28515625" style="157" customWidth="1"/>
    <col min="15364" max="15364" width="15.28515625" style="157" customWidth="1"/>
    <col min="15365" max="15365" width="41" style="157" customWidth="1"/>
    <col min="15366" max="15366" width="38.5703125" style="157" customWidth="1"/>
    <col min="15367" max="15368" width="18.140625" style="157" customWidth="1"/>
    <col min="15369" max="15369" width="22.140625" style="157" customWidth="1"/>
    <col min="15370" max="15370" width="3.7109375" style="157" customWidth="1"/>
    <col min="15371" max="15616" width="7.85546875" style="157"/>
    <col min="15617" max="15617" width="0" style="157" hidden="1" customWidth="1"/>
    <col min="15618" max="15618" width="14.140625" style="157" customWidth="1"/>
    <col min="15619" max="15619" width="13.28515625" style="157" customWidth="1"/>
    <col min="15620" max="15620" width="15.28515625" style="157" customWidth="1"/>
    <col min="15621" max="15621" width="41" style="157" customWidth="1"/>
    <col min="15622" max="15622" width="38.5703125" style="157" customWidth="1"/>
    <col min="15623" max="15624" width="18.140625" style="157" customWidth="1"/>
    <col min="15625" max="15625" width="22.140625" style="157" customWidth="1"/>
    <col min="15626" max="15626" width="3.7109375" style="157" customWidth="1"/>
    <col min="15627" max="15872" width="7.85546875" style="157"/>
    <col min="15873" max="15873" width="0" style="157" hidden="1" customWidth="1"/>
    <col min="15874" max="15874" width="14.140625" style="157" customWidth="1"/>
    <col min="15875" max="15875" width="13.28515625" style="157" customWidth="1"/>
    <col min="15876" max="15876" width="15.28515625" style="157" customWidth="1"/>
    <col min="15877" max="15877" width="41" style="157" customWidth="1"/>
    <col min="15878" max="15878" width="38.5703125" style="157" customWidth="1"/>
    <col min="15879" max="15880" width="18.140625" style="157" customWidth="1"/>
    <col min="15881" max="15881" width="22.140625" style="157" customWidth="1"/>
    <col min="15882" max="15882" width="3.7109375" style="157" customWidth="1"/>
    <col min="15883" max="16128" width="7.85546875" style="157"/>
    <col min="16129" max="16129" width="0" style="157" hidden="1" customWidth="1"/>
    <col min="16130" max="16130" width="14.140625" style="157" customWidth="1"/>
    <col min="16131" max="16131" width="13.28515625" style="157" customWidth="1"/>
    <col min="16132" max="16132" width="15.28515625" style="157" customWidth="1"/>
    <col min="16133" max="16133" width="41" style="157" customWidth="1"/>
    <col min="16134" max="16134" width="38.5703125" style="157" customWidth="1"/>
    <col min="16135" max="16136" width="18.140625" style="157" customWidth="1"/>
    <col min="16137" max="16137" width="22.140625" style="157" customWidth="1"/>
    <col min="16138" max="16138" width="3.7109375" style="157" customWidth="1"/>
    <col min="16139" max="16384" width="7.85546875" style="157"/>
  </cols>
  <sheetData>
    <row r="1" spans="1:9" ht="13.5" customHeight="1">
      <c r="B1" s="296"/>
      <c r="C1" s="296"/>
      <c r="D1" s="296"/>
      <c r="E1" s="296"/>
      <c r="F1" s="296"/>
      <c r="G1" s="296"/>
      <c r="H1" s="296"/>
      <c r="I1" s="296"/>
    </row>
    <row r="2" spans="1:9" ht="63" customHeight="1">
      <c r="G2" s="297" t="s">
        <v>197</v>
      </c>
      <c r="H2" s="297"/>
      <c r="I2" s="297"/>
    </row>
    <row r="3" spans="1:9" ht="46.5" customHeight="1">
      <c r="B3" s="298" t="s">
        <v>198</v>
      </c>
      <c r="C3" s="298"/>
      <c r="D3" s="298"/>
      <c r="E3" s="298"/>
      <c r="F3" s="298"/>
      <c r="G3" s="298"/>
      <c r="H3" s="298"/>
      <c r="I3" s="298"/>
    </row>
    <row r="4" spans="1:9">
      <c r="B4" s="158"/>
      <c r="C4" s="159"/>
      <c r="D4" s="159"/>
      <c r="E4" s="159"/>
      <c r="F4" s="160"/>
      <c r="G4" s="160"/>
      <c r="H4" s="161"/>
      <c r="I4" s="162" t="s">
        <v>199</v>
      </c>
    </row>
    <row r="5" spans="1:9" ht="117" customHeight="1">
      <c r="A5" s="163"/>
      <c r="B5" s="164" t="s">
        <v>200</v>
      </c>
      <c r="C5" s="164" t="s">
        <v>201</v>
      </c>
      <c r="D5" s="165" t="s">
        <v>159</v>
      </c>
      <c r="E5" s="166" t="s">
        <v>202</v>
      </c>
      <c r="F5" s="167" t="s">
        <v>203</v>
      </c>
      <c r="G5" s="168" t="s">
        <v>7</v>
      </c>
      <c r="H5" s="167" t="s">
        <v>8</v>
      </c>
      <c r="I5" s="167" t="s">
        <v>204</v>
      </c>
    </row>
    <row r="6" spans="1:9" s="174" customFormat="1" ht="31.5">
      <c r="A6" s="169"/>
      <c r="B6" s="170" t="s">
        <v>115</v>
      </c>
      <c r="C6" s="170"/>
      <c r="D6" s="170"/>
      <c r="E6" s="171" t="s">
        <v>116</v>
      </c>
      <c r="F6" s="172"/>
      <c r="G6" s="173">
        <f>G7</f>
        <v>3132098</v>
      </c>
      <c r="H6" s="173">
        <f>H7</f>
        <v>6940000</v>
      </c>
      <c r="I6" s="173">
        <f>I7</f>
        <v>10072098</v>
      </c>
    </row>
    <row r="7" spans="1:9" ht="31.5">
      <c r="B7" s="170" t="s">
        <v>117</v>
      </c>
      <c r="C7" s="170"/>
      <c r="D7" s="170"/>
      <c r="E7" s="171" t="s">
        <v>116</v>
      </c>
      <c r="F7" s="175"/>
      <c r="G7" s="173">
        <f>G8+G9+G10+G11+G12+G14+G16+G17+G18+G19+G20</f>
        <v>3132098</v>
      </c>
      <c r="H7" s="173">
        <f>H8+H9+H10+H11+H12+H14+H16+H17+H18+H19+H20</f>
        <v>6940000</v>
      </c>
      <c r="I7" s="173">
        <f>I8+I9+I10+I11+I12+I14+I16+I17+I18+I19+I20</f>
        <v>10072098</v>
      </c>
    </row>
    <row r="8" spans="1:9" s="180" customFormat="1" ht="71.25" customHeight="1">
      <c r="A8" s="176"/>
      <c r="B8" s="177" t="s">
        <v>205</v>
      </c>
      <c r="C8" s="177" t="s">
        <v>206</v>
      </c>
      <c r="D8" s="177" t="s">
        <v>207</v>
      </c>
      <c r="E8" s="178" t="s">
        <v>208</v>
      </c>
      <c r="F8" s="178" t="s">
        <v>209</v>
      </c>
      <c r="G8" s="179">
        <v>47700</v>
      </c>
      <c r="H8" s="179">
        <v>0</v>
      </c>
      <c r="I8" s="179">
        <f>G8+H8</f>
        <v>47700</v>
      </c>
    </row>
    <row r="9" spans="1:9" s="180" customFormat="1" ht="71.25" customHeight="1">
      <c r="A9" s="176"/>
      <c r="B9" s="177" t="s">
        <v>210</v>
      </c>
      <c r="C9" s="177" t="s">
        <v>211</v>
      </c>
      <c r="D9" s="177" t="s">
        <v>207</v>
      </c>
      <c r="E9" s="178" t="s">
        <v>212</v>
      </c>
      <c r="F9" s="178" t="s">
        <v>209</v>
      </c>
      <c r="G9" s="179">
        <v>599998</v>
      </c>
      <c r="H9" s="179">
        <v>0</v>
      </c>
      <c r="I9" s="179">
        <f>G9+H9</f>
        <v>599998</v>
      </c>
    </row>
    <row r="10" spans="1:9" s="180" customFormat="1" ht="87" customHeight="1">
      <c r="A10" s="176"/>
      <c r="B10" s="177" t="s">
        <v>210</v>
      </c>
      <c r="C10" s="177" t="s">
        <v>211</v>
      </c>
      <c r="D10" s="177" t="s">
        <v>207</v>
      </c>
      <c r="E10" s="178" t="s">
        <v>212</v>
      </c>
      <c r="F10" s="178" t="s">
        <v>213</v>
      </c>
      <c r="G10" s="179">
        <v>400000</v>
      </c>
      <c r="H10" s="179">
        <v>0</v>
      </c>
      <c r="I10" s="179">
        <f>G10+H10</f>
        <v>400000</v>
      </c>
    </row>
    <row r="11" spans="1:9" s="180" customFormat="1" ht="114.75" customHeight="1">
      <c r="A11" s="176"/>
      <c r="B11" s="177" t="s">
        <v>210</v>
      </c>
      <c r="C11" s="177" t="s">
        <v>211</v>
      </c>
      <c r="D11" s="177" t="s">
        <v>207</v>
      </c>
      <c r="E11" s="178" t="s">
        <v>212</v>
      </c>
      <c r="F11" s="178" t="s">
        <v>214</v>
      </c>
      <c r="G11" s="179">
        <v>260000</v>
      </c>
      <c r="H11" s="179">
        <v>0</v>
      </c>
      <c r="I11" s="179">
        <f>G11+H11</f>
        <v>260000</v>
      </c>
    </row>
    <row r="12" spans="1:9" s="180" customFormat="1" ht="34.5" customHeight="1">
      <c r="A12" s="176"/>
      <c r="B12" s="177" t="s">
        <v>215</v>
      </c>
      <c r="C12" s="177" t="s">
        <v>216</v>
      </c>
      <c r="D12" s="177"/>
      <c r="E12" s="181" t="s">
        <v>217</v>
      </c>
      <c r="F12" s="178"/>
      <c r="G12" s="179">
        <f>G13</f>
        <v>1365600</v>
      </c>
      <c r="H12" s="179">
        <f>H13</f>
        <v>500000</v>
      </c>
      <c r="I12" s="179">
        <f>I13</f>
        <v>1865600</v>
      </c>
    </row>
    <row r="13" spans="1:9" ht="105" customHeight="1">
      <c r="B13" s="182" t="s">
        <v>166</v>
      </c>
      <c r="C13" s="182" t="s">
        <v>167</v>
      </c>
      <c r="D13" s="182" t="s">
        <v>168</v>
      </c>
      <c r="E13" s="183" t="s">
        <v>218</v>
      </c>
      <c r="F13" s="184" t="s">
        <v>219</v>
      </c>
      <c r="G13" s="185">
        <v>1365600</v>
      </c>
      <c r="H13" s="185">
        <v>500000</v>
      </c>
      <c r="I13" s="185">
        <f>G13+H13</f>
        <v>1865600</v>
      </c>
    </row>
    <row r="14" spans="1:9" s="180" customFormat="1" ht="34.5" customHeight="1">
      <c r="A14" s="176"/>
      <c r="B14" s="177" t="s">
        <v>220</v>
      </c>
      <c r="C14" s="177" t="s">
        <v>221</v>
      </c>
      <c r="D14" s="177"/>
      <c r="E14" s="181" t="s">
        <v>222</v>
      </c>
      <c r="F14" s="178"/>
      <c r="G14" s="179">
        <f>G15</f>
        <v>0</v>
      </c>
      <c r="H14" s="179">
        <f>H15</f>
        <v>6000000</v>
      </c>
      <c r="I14" s="179">
        <f>I15</f>
        <v>6000000</v>
      </c>
    </row>
    <row r="15" spans="1:9" ht="51.75" customHeight="1">
      <c r="B15" s="182" t="s">
        <v>171</v>
      </c>
      <c r="C15" s="186" t="s">
        <v>172</v>
      </c>
      <c r="D15" s="182" t="s">
        <v>173</v>
      </c>
      <c r="E15" s="184" t="s">
        <v>174</v>
      </c>
      <c r="F15" s="184" t="s">
        <v>223</v>
      </c>
      <c r="G15" s="185">
        <v>0</v>
      </c>
      <c r="H15" s="185">
        <v>6000000</v>
      </c>
      <c r="I15" s="185">
        <f>G15+H15</f>
        <v>6000000</v>
      </c>
    </row>
    <row r="16" spans="1:9" s="180" customFormat="1" ht="96.75" customHeight="1">
      <c r="A16" s="176"/>
      <c r="B16" s="177" t="s">
        <v>224</v>
      </c>
      <c r="C16" s="187">
        <v>8110</v>
      </c>
      <c r="D16" s="177" t="s">
        <v>225</v>
      </c>
      <c r="E16" s="188" t="s">
        <v>226</v>
      </c>
      <c r="F16" s="188" t="s">
        <v>227</v>
      </c>
      <c r="G16" s="179">
        <v>28400</v>
      </c>
      <c r="H16" s="179">
        <v>0</v>
      </c>
      <c r="I16" s="179">
        <f>G16+H16</f>
        <v>28400</v>
      </c>
    </row>
    <row r="17" spans="1:9" s="180" customFormat="1" ht="56.25" customHeight="1">
      <c r="A17" s="176"/>
      <c r="B17" s="177" t="s">
        <v>228</v>
      </c>
      <c r="C17" s="177" t="s">
        <v>229</v>
      </c>
      <c r="D17" s="177" t="s">
        <v>230</v>
      </c>
      <c r="E17" s="189" t="s">
        <v>231</v>
      </c>
      <c r="F17" s="178" t="s">
        <v>232</v>
      </c>
      <c r="G17" s="179">
        <v>30000</v>
      </c>
      <c r="H17" s="179">
        <v>0</v>
      </c>
      <c r="I17" s="179">
        <f>G17+H17</f>
        <v>30000</v>
      </c>
    </row>
    <row r="18" spans="1:9" s="180" customFormat="1" ht="56.25" customHeight="1">
      <c r="A18" s="176"/>
      <c r="B18" s="177" t="s">
        <v>233</v>
      </c>
      <c r="C18" s="177" t="s">
        <v>234</v>
      </c>
      <c r="D18" s="177" t="s">
        <v>230</v>
      </c>
      <c r="E18" s="189" t="s">
        <v>235</v>
      </c>
      <c r="F18" s="178" t="s">
        <v>236</v>
      </c>
      <c r="G18" s="179">
        <v>202500</v>
      </c>
      <c r="H18" s="179">
        <v>0</v>
      </c>
      <c r="I18" s="179">
        <f>G18+H18</f>
        <v>202500</v>
      </c>
    </row>
    <row r="19" spans="1:9" s="180" customFormat="1" ht="56.25" customHeight="1">
      <c r="A19" s="176"/>
      <c r="B19" s="177" t="s">
        <v>237</v>
      </c>
      <c r="C19" s="177" t="s">
        <v>238</v>
      </c>
      <c r="D19" s="177" t="s">
        <v>239</v>
      </c>
      <c r="E19" s="189" t="s">
        <v>240</v>
      </c>
      <c r="F19" s="178" t="s">
        <v>241</v>
      </c>
      <c r="G19" s="179">
        <v>0</v>
      </c>
      <c r="H19" s="179">
        <v>40000</v>
      </c>
      <c r="I19" s="179">
        <f>G19+H19</f>
        <v>40000</v>
      </c>
    </row>
    <row r="20" spans="1:9" s="180" customFormat="1">
      <c r="A20" s="176"/>
      <c r="B20" s="170" t="s">
        <v>242</v>
      </c>
      <c r="C20" s="167">
        <v>8400</v>
      </c>
      <c r="D20" s="170"/>
      <c r="E20" s="167" t="s">
        <v>243</v>
      </c>
      <c r="F20" s="175"/>
      <c r="G20" s="190">
        <f>G21</f>
        <v>197900</v>
      </c>
      <c r="H20" s="190">
        <f>H21</f>
        <v>400000</v>
      </c>
      <c r="I20" s="190">
        <f>I21</f>
        <v>597900</v>
      </c>
    </row>
    <row r="21" spans="1:9" ht="66.75" customHeight="1">
      <c r="B21" s="182" t="s">
        <v>175</v>
      </c>
      <c r="C21" s="191">
        <v>8410</v>
      </c>
      <c r="D21" s="182" t="s">
        <v>177</v>
      </c>
      <c r="E21" s="192" t="s">
        <v>178</v>
      </c>
      <c r="F21" s="193" t="s">
        <v>244</v>
      </c>
      <c r="G21" s="185">
        <v>197900</v>
      </c>
      <c r="H21" s="185">
        <v>400000</v>
      </c>
      <c r="I21" s="185">
        <f>G21+H21</f>
        <v>597900</v>
      </c>
    </row>
    <row r="22" spans="1:9" ht="31.5">
      <c r="B22" s="170" t="s">
        <v>245</v>
      </c>
      <c r="C22" s="194"/>
      <c r="D22" s="170"/>
      <c r="E22" s="189" t="s">
        <v>246</v>
      </c>
      <c r="F22" s="195"/>
      <c r="G22" s="190">
        <f>G23</f>
        <v>599898</v>
      </c>
      <c r="H22" s="190">
        <f>H23</f>
        <v>0</v>
      </c>
      <c r="I22" s="190">
        <f>I23</f>
        <v>599898</v>
      </c>
    </row>
    <row r="23" spans="1:9" ht="31.5">
      <c r="B23" s="170" t="s">
        <v>247</v>
      </c>
      <c r="C23" s="194"/>
      <c r="D23" s="170"/>
      <c r="E23" s="189" t="s">
        <v>246</v>
      </c>
      <c r="F23" s="195"/>
      <c r="G23" s="190">
        <f>G24+G25</f>
        <v>599898</v>
      </c>
      <c r="H23" s="190">
        <f>H24+H25</f>
        <v>0</v>
      </c>
      <c r="I23" s="190">
        <f>I24+I25</f>
        <v>599898</v>
      </c>
    </row>
    <row r="24" spans="1:9" s="180" customFormat="1" ht="63">
      <c r="A24" s="176"/>
      <c r="B24" s="177" t="s">
        <v>248</v>
      </c>
      <c r="C24" s="177" t="s">
        <v>211</v>
      </c>
      <c r="D24" s="177" t="s">
        <v>249</v>
      </c>
      <c r="E24" s="189" t="s">
        <v>212</v>
      </c>
      <c r="F24" s="178" t="s">
        <v>209</v>
      </c>
      <c r="G24" s="179">
        <v>399998</v>
      </c>
      <c r="H24" s="179">
        <v>0</v>
      </c>
      <c r="I24" s="179">
        <f>G24+H24</f>
        <v>399998</v>
      </c>
    </row>
    <row r="25" spans="1:9" s="180" customFormat="1" ht="94.5">
      <c r="A25" s="176"/>
      <c r="B25" s="177" t="s">
        <v>250</v>
      </c>
      <c r="C25" s="196">
        <v>3140</v>
      </c>
      <c r="D25" s="197" t="s">
        <v>251</v>
      </c>
      <c r="E25" s="198" t="s">
        <v>252</v>
      </c>
      <c r="F25" s="199" t="s">
        <v>253</v>
      </c>
      <c r="G25" s="179">
        <v>199900</v>
      </c>
      <c r="H25" s="179">
        <v>0</v>
      </c>
      <c r="I25" s="179">
        <f>G25+H25</f>
        <v>199900</v>
      </c>
    </row>
    <row r="26" spans="1:9" ht="47.25">
      <c r="B26" s="170" t="s">
        <v>254</v>
      </c>
      <c r="C26" s="167"/>
      <c r="D26" s="170"/>
      <c r="E26" s="189" t="s">
        <v>255</v>
      </c>
      <c r="F26" s="200"/>
      <c r="G26" s="190">
        <f>G27</f>
        <v>3659308</v>
      </c>
      <c r="H26" s="190">
        <f>H27</f>
        <v>0</v>
      </c>
      <c r="I26" s="190">
        <f>I27</f>
        <v>3659308</v>
      </c>
    </row>
    <row r="27" spans="1:9" ht="47.25">
      <c r="B27" s="170" t="s">
        <v>256</v>
      </c>
      <c r="C27" s="167"/>
      <c r="D27" s="170"/>
      <c r="E27" s="189" t="s">
        <v>255</v>
      </c>
      <c r="F27" s="200"/>
      <c r="G27" s="190">
        <f>G28+G29+G34+G37+G38+G39+G41</f>
        <v>3659308</v>
      </c>
      <c r="H27" s="190">
        <f>H28+H29+H34+H37+H38+H39+H41</f>
        <v>0</v>
      </c>
      <c r="I27" s="190">
        <f>I28+I29+I34+I37+I38+I39+I41</f>
        <v>3659308</v>
      </c>
    </row>
    <row r="28" spans="1:9" s="180" customFormat="1" ht="63">
      <c r="A28" s="176"/>
      <c r="B28" s="170" t="s">
        <v>257</v>
      </c>
      <c r="C28" s="170" t="s">
        <v>211</v>
      </c>
      <c r="D28" s="170" t="s">
        <v>207</v>
      </c>
      <c r="E28" s="189" t="s">
        <v>258</v>
      </c>
      <c r="F28" s="195" t="s">
        <v>259</v>
      </c>
      <c r="G28" s="190">
        <v>140008</v>
      </c>
      <c r="H28" s="190">
        <v>0</v>
      </c>
      <c r="I28" s="190">
        <f>G28+H28</f>
        <v>140008</v>
      </c>
    </row>
    <row r="29" spans="1:9" s="180" customFormat="1" ht="94.5">
      <c r="A29" s="176"/>
      <c r="B29" s="170" t="s">
        <v>260</v>
      </c>
      <c r="C29" s="167">
        <v>3030</v>
      </c>
      <c r="D29" s="170"/>
      <c r="E29" s="189" t="s">
        <v>261</v>
      </c>
      <c r="F29" s="195"/>
      <c r="G29" s="190">
        <f>G30+G31+G32+G33</f>
        <v>1197000</v>
      </c>
      <c r="H29" s="190">
        <f>H30+H31+H32+H33</f>
        <v>0</v>
      </c>
      <c r="I29" s="190">
        <f>I30+I31+I32+I33</f>
        <v>1197000</v>
      </c>
    </row>
    <row r="30" spans="1:9" ht="47.25">
      <c r="B30" s="201" t="s">
        <v>262</v>
      </c>
      <c r="C30" s="194">
        <v>3031</v>
      </c>
      <c r="D30" s="201" t="s">
        <v>263</v>
      </c>
      <c r="E30" s="192" t="s">
        <v>264</v>
      </c>
      <c r="F30" s="200" t="s">
        <v>265</v>
      </c>
      <c r="G30" s="202">
        <v>17000</v>
      </c>
      <c r="H30" s="202">
        <v>0</v>
      </c>
      <c r="I30" s="202">
        <f>G30+H30</f>
        <v>17000</v>
      </c>
    </row>
    <row r="31" spans="1:9" ht="31.5">
      <c r="B31" s="201" t="s">
        <v>266</v>
      </c>
      <c r="C31" s="194">
        <v>3032</v>
      </c>
      <c r="D31" s="201" t="s">
        <v>267</v>
      </c>
      <c r="E31" s="192" t="s">
        <v>268</v>
      </c>
      <c r="F31" s="203" t="s">
        <v>265</v>
      </c>
      <c r="G31" s="204">
        <v>280000</v>
      </c>
      <c r="H31" s="204">
        <v>0</v>
      </c>
      <c r="I31" s="204">
        <f>G31+H31</f>
        <v>280000</v>
      </c>
    </row>
    <row r="32" spans="1:9" ht="47.25">
      <c r="B32" s="201" t="s">
        <v>269</v>
      </c>
      <c r="C32" s="194">
        <v>3033</v>
      </c>
      <c r="D32" s="201" t="s">
        <v>267</v>
      </c>
      <c r="E32" s="192" t="s">
        <v>270</v>
      </c>
      <c r="F32" s="200" t="s">
        <v>265</v>
      </c>
      <c r="G32" s="202">
        <v>700000</v>
      </c>
      <c r="H32" s="202">
        <v>0</v>
      </c>
      <c r="I32" s="202">
        <f>G32+H32</f>
        <v>700000</v>
      </c>
    </row>
    <row r="33" spans="1:9" ht="47.25">
      <c r="B33" s="201" t="s">
        <v>271</v>
      </c>
      <c r="C33" s="194">
        <v>3035</v>
      </c>
      <c r="D33" s="201" t="s">
        <v>267</v>
      </c>
      <c r="E33" s="192" t="s">
        <v>272</v>
      </c>
      <c r="F33" s="200" t="s">
        <v>265</v>
      </c>
      <c r="G33" s="202">
        <v>200000</v>
      </c>
      <c r="H33" s="202">
        <v>0</v>
      </c>
      <c r="I33" s="202">
        <f>G33+H33</f>
        <v>200000</v>
      </c>
    </row>
    <row r="34" spans="1:9" s="180" customFormat="1" ht="78.75">
      <c r="A34" s="176"/>
      <c r="B34" s="170" t="s">
        <v>273</v>
      </c>
      <c r="C34" s="167">
        <v>3100</v>
      </c>
      <c r="D34" s="170"/>
      <c r="E34" s="189" t="s">
        <v>274</v>
      </c>
      <c r="F34" s="195"/>
      <c r="G34" s="190">
        <f>G35+G36</f>
        <v>262100</v>
      </c>
      <c r="H34" s="190">
        <f>H35+H36</f>
        <v>0</v>
      </c>
      <c r="I34" s="190">
        <f>I35+I36</f>
        <v>262100</v>
      </c>
    </row>
    <row r="35" spans="1:9" ht="63">
      <c r="B35" s="201" t="s">
        <v>275</v>
      </c>
      <c r="C35" s="194">
        <v>3104</v>
      </c>
      <c r="D35" s="201" t="s">
        <v>276</v>
      </c>
      <c r="E35" s="192" t="s">
        <v>277</v>
      </c>
      <c r="F35" s="200" t="s">
        <v>265</v>
      </c>
      <c r="G35" s="202">
        <v>142100</v>
      </c>
      <c r="H35" s="202">
        <v>0</v>
      </c>
      <c r="I35" s="202">
        <f>G35+H35</f>
        <v>142100</v>
      </c>
    </row>
    <row r="36" spans="1:9" ht="39" customHeight="1">
      <c r="B36" s="201" t="s">
        <v>278</v>
      </c>
      <c r="C36" s="194">
        <v>3105</v>
      </c>
      <c r="D36" s="201" t="s">
        <v>276</v>
      </c>
      <c r="E36" s="192" t="s">
        <v>279</v>
      </c>
      <c r="F36" s="200" t="s">
        <v>265</v>
      </c>
      <c r="G36" s="202">
        <v>120000</v>
      </c>
      <c r="H36" s="202">
        <v>0</v>
      </c>
      <c r="I36" s="202">
        <f>G36+H36</f>
        <v>120000</v>
      </c>
    </row>
    <row r="37" spans="1:9" s="180" customFormat="1" ht="110.25">
      <c r="A37" s="176"/>
      <c r="B37" s="170" t="s">
        <v>280</v>
      </c>
      <c r="C37" s="167">
        <v>3160</v>
      </c>
      <c r="D37" s="170" t="s">
        <v>281</v>
      </c>
      <c r="E37" s="189" t="s">
        <v>282</v>
      </c>
      <c r="F37" s="195" t="s">
        <v>265</v>
      </c>
      <c r="G37" s="190">
        <v>400000</v>
      </c>
      <c r="H37" s="190">
        <v>0</v>
      </c>
      <c r="I37" s="190">
        <f>G37+H37</f>
        <v>400000</v>
      </c>
    </row>
    <row r="38" spans="1:9" s="180" customFormat="1" ht="110.25">
      <c r="A38" s="176"/>
      <c r="B38" s="170" t="s">
        <v>283</v>
      </c>
      <c r="C38" s="167">
        <v>3180</v>
      </c>
      <c r="D38" s="170" t="s">
        <v>284</v>
      </c>
      <c r="E38" s="189" t="s">
        <v>285</v>
      </c>
      <c r="F38" s="195" t="s">
        <v>265</v>
      </c>
      <c r="G38" s="190">
        <v>160000</v>
      </c>
      <c r="H38" s="190">
        <v>0</v>
      </c>
      <c r="I38" s="190">
        <f>G38+H38</f>
        <v>160000</v>
      </c>
    </row>
    <row r="39" spans="1:9" s="180" customFormat="1" ht="31.5">
      <c r="A39" s="176"/>
      <c r="B39" s="205" t="s">
        <v>286</v>
      </c>
      <c r="C39" s="206">
        <v>3190</v>
      </c>
      <c r="D39" s="205"/>
      <c r="E39" s="207" t="s">
        <v>287</v>
      </c>
      <c r="F39" s="208"/>
      <c r="G39" s="209">
        <f>G40</f>
        <v>277200</v>
      </c>
      <c r="H39" s="209">
        <f>H40</f>
        <v>0</v>
      </c>
      <c r="I39" s="209">
        <f>I40</f>
        <v>277200</v>
      </c>
    </row>
    <row r="40" spans="1:9" ht="63">
      <c r="B40" s="201" t="s">
        <v>288</v>
      </c>
      <c r="C40" s="194">
        <v>3192</v>
      </c>
      <c r="D40" s="201" t="s">
        <v>263</v>
      </c>
      <c r="E40" s="192" t="s">
        <v>289</v>
      </c>
      <c r="F40" s="200" t="s">
        <v>290</v>
      </c>
      <c r="G40" s="202">
        <v>277200</v>
      </c>
      <c r="H40" s="202">
        <v>0</v>
      </c>
      <c r="I40" s="202">
        <f>G40+H40</f>
        <v>277200</v>
      </c>
    </row>
    <row r="41" spans="1:9" s="180" customFormat="1">
      <c r="A41" s="176"/>
      <c r="B41" s="170" t="s">
        <v>291</v>
      </c>
      <c r="C41" s="167">
        <v>3240</v>
      </c>
      <c r="D41" s="170"/>
      <c r="E41" s="189" t="s">
        <v>292</v>
      </c>
      <c r="F41" s="195"/>
      <c r="G41" s="190">
        <f>G42</f>
        <v>1223000</v>
      </c>
      <c r="H41" s="190">
        <f>H42</f>
        <v>0</v>
      </c>
      <c r="I41" s="190">
        <f>I42</f>
        <v>1223000</v>
      </c>
    </row>
    <row r="42" spans="1:9" ht="31.5">
      <c r="B42" s="201" t="s">
        <v>293</v>
      </c>
      <c r="C42" s="194">
        <v>3242</v>
      </c>
      <c r="D42" s="201" t="s">
        <v>294</v>
      </c>
      <c r="E42" s="192" t="s">
        <v>295</v>
      </c>
      <c r="F42" s="200" t="s">
        <v>265</v>
      </c>
      <c r="G42" s="204">
        <v>1223000</v>
      </c>
      <c r="H42" s="202">
        <v>0</v>
      </c>
      <c r="I42" s="204">
        <f>G42+H42</f>
        <v>1223000</v>
      </c>
    </row>
    <row r="43" spans="1:9" ht="31.5">
      <c r="B43" s="170" t="s">
        <v>296</v>
      </c>
      <c r="C43" s="170"/>
      <c r="D43" s="170"/>
      <c r="E43" s="189" t="s">
        <v>297</v>
      </c>
      <c r="F43" s="200"/>
      <c r="G43" s="190">
        <f>G44</f>
        <v>200000</v>
      </c>
      <c r="H43" s="190">
        <f>H44</f>
        <v>0</v>
      </c>
      <c r="I43" s="190">
        <f>I44</f>
        <v>200000</v>
      </c>
    </row>
    <row r="44" spans="1:9" ht="31.5">
      <c r="B44" s="170" t="s">
        <v>298</v>
      </c>
      <c r="C44" s="170"/>
      <c r="D44" s="170"/>
      <c r="E44" s="189" t="s">
        <v>297</v>
      </c>
      <c r="F44" s="200"/>
      <c r="G44" s="190">
        <f>G45+G46</f>
        <v>200000</v>
      </c>
      <c r="H44" s="190">
        <f>H45+H46</f>
        <v>0</v>
      </c>
      <c r="I44" s="190">
        <f>I45+I46</f>
        <v>200000</v>
      </c>
    </row>
    <row r="45" spans="1:9" s="180" customFormat="1" ht="70.5" customHeight="1">
      <c r="A45" s="176"/>
      <c r="B45" s="170" t="s">
        <v>299</v>
      </c>
      <c r="C45" s="170" t="s">
        <v>211</v>
      </c>
      <c r="D45" s="170" t="s">
        <v>207</v>
      </c>
      <c r="E45" s="189" t="s">
        <v>212</v>
      </c>
      <c r="F45" s="195" t="s">
        <v>259</v>
      </c>
      <c r="G45" s="190">
        <v>100000</v>
      </c>
      <c r="H45" s="190">
        <v>0</v>
      </c>
      <c r="I45" s="190">
        <f>G45+H45</f>
        <v>100000</v>
      </c>
    </row>
    <row r="46" spans="1:9" s="180" customFormat="1" ht="51" customHeight="1">
      <c r="A46" s="176"/>
      <c r="B46" s="170" t="s">
        <v>300</v>
      </c>
      <c r="C46" s="170" t="s">
        <v>301</v>
      </c>
      <c r="D46" s="170"/>
      <c r="E46" s="189" t="s">
        <v>292</v>
      </c>
      <c r="F46" s="195"/>
      <c r="G46" s="190">
        <f>G47</f>
        <v>100000</v>
      </c>
      <c r="H46" s="190">
        <f>H47</f>
        <v>0</v>
      </c>
      <c r="I46" s="190">
        <f>I47</f>
        <v>100000</v>
      </c>
    </row>
    <row r="47" spans="1:9" ht="83.25" customHeight="1">
      <c r="B47" s="201" t="s">
        <v>302</v>
      </c>
      <c r="C47" s="201" t="s">
        <v>303</v>
      </c>
      <c r="D47" s="201" t="s">
        <v>294</v>
      </c>
      <c r="E47" s="192" t="s">
        <v>295</v>
      </c>
      <c r="F47" s="200" t="s">
        <v>304</v>
      </c>
      <c r="G47" s="202">
        <v>100000</v>
      </c>
      <c r="H47" s="202">
        <v>0</v>
      </c>
      <c r="I47" s="202">
        <f>G47+H47</f>
        <v>100000</v>
      </c>
    </row>
    <row r="48" spans="1:9" ht="31.5">
      <c r="B48" s="167">
        <v>1000000</v>
      </c>
      <c r="C48" s="167"/>
      <c r="D48" s="201"/>
      <c r="E48" s="189" t="s">
        <v>305</v>
      </c>
      <c r="F48" s="200"/>
      <c r="G48" s="190">
        <f t="shared" ref="G48:I49" si="0">G49</f>
        <v>399998</v>
      </c>
      <c r="H48" s="190">
        <f t="shared" si="0"/>
        <v>0</v>
      </c>
      <c r="I48" s="190">
        <f t="shared" si="0"/>
        <v>399998</v>
      </c>
    </row>
    <row r="49" spans="1:9" ht="31.5">
      <c r="B49" s="167">
        <v>1010000</v>
      </c>
      <c r="C49" s="167"/>
      <c r="D49" s="201"/>
      <c r="E49" s="189" t="s">
        <v>305</v>
      </c>
      <c r="F49" s="200"/>
      <c r="G49" s="190">
        <f>G50</f>
        <v>399998</v>
      </c>
      <c r="H49" s="190">
        <f t="shared" si="0"/>
        <v>0</v>
      </c>
      <c r="I49" s="190">
        <f t="shared" si="0"/>
        <v>399998</v>
      </c>
    </row>
    <row r="50" spans="1:9" s="180" customFormat="1" ht="63">
      <c r="A50" s="176"/>
      <c r="B50" s="170" t="s">
        <v>306</v>
      </c>
      <c r="C50" s="170" t="s">
        <v>211</v>
      </c>
      <c r="D50" s="210" t="s">
        <v>207</v>
      </c>
      <c r="E50" s="189" t="s">
        <v>212</v>
      </c>
      <c r="F50" s="195" t="s">
        <v>259</v>
      </c>
      <c r="G50" s="190">
        <v>399998</v>
      </c>
      <c r="H50" s="190">
        <v>0</v>
      </c>
      <c r="I50" s="190">
        <f>G50+H50</f>
        <v>399998</v>
      </c>
    </row>
    <row r="51" spans="1:9" ht="63">
      <c r="B51" s="167">
        <v>1200000</v>
      </c>
      <c r="C51" s="167"/>
      <c r="D51" s="211"/>
      <c r="E51" s="189" t="s">
        <v>307</v>
      </c>
      <c r="F51" s="200"/>
      <c r="G51" s="190">
        <f>G52</f>
        <v>18652498</v>
      </c>
      <c r="H51" s="190">
        <f>H52</f>
        <v>0</v>
      </c>
      <c r="I51" s="190">
        <f>I52</f>
        <v>18652498</v>
      </c>
    </row>
    <row r="52" spans="1:9" ht="63">
      <c r="B52" s="167">
        <v>1210000</v>
      </c>
      <c r="C52" s="167"/>
      <c r="D52" s="211"/>
      <c r="E52" s="189" t="s">
        <v>307</v>
      </c>
      <c r="F52" s="200"/>
      <c r="G52" s="190">
        <f>G53+G54+G55+G56+G57</f>
        <v>18652498</v>
      </c>
      <c r="H52" s="190">
        <f>H53+H54+H55+H56+H57</f>
        <v>0</v>
      </c>
      <c r="I52" s="190">
        <f>I53+I54+I55+I56+I57</f>
        <v>18652498</v>
      </c>
    </row>
    <row r="53" spans="1:9" s="180" customFormat="1" ht="63">
      <c r="A53" s="176"/>
      <c r="B53" s="170" t="s">
        <v>308</v>
      </c>
      <c r="C53" s="170" t="s">
        <v>211</v>
      </c>
      <c r="D53" s="210" t="s">
        <v>207</v>
      </c>
      <c r="E53" s="189" t="s">
        <v>212</v>
      </c>
      <c r="F53" s="195" t="s">
        <v>259</v>
      </c>
      <c r="G53" s="190">
        <v>399998</v>
      </c>
      <c r="H53" s="190">
        <v>0</v>
      </c>
      <c r="I53" s="190">
        <f>G53+H53</f>
        <v>399998</v>
      </c>
    </row>
    <row r="54" spans="1:9" s="180" customFormat="1" ht="31.5">
      <c r="A54" s="176"/>
      <c r="B54" s="187">
        <v>1216030</v>
      </c>
      <c r="C54" s="187">
        <v>6030</v>
      </c>
      <c r="D54" s="212" t="s">
        <v>309</v>
      </c>
      <c r="E54" s="189" t="s">
        <v>310</v>
      </c>
      <c r="F54" s="178" t="s">
        <v>311</v>
      </c>
      <c r="G54" s="179">
        <v>17505500</v>
      </c>
      <c r="H54" s="179">
        <v>0</v>
      </c>
      <c r="I54" s="179">
        <f>G54+H54</f>
        <v>17505500</v>
      </c>
    </row>
    <row r="55" spans="1:9" s="180" customFormat="1" ht="78.75">
      <c r="A55" s="176"/>
      <c r="B55" s="170" t="s">
        <v>312</v>
      </c>
      <c r="C55" s="170" t="s">
        <v>313</v>
      </c>
      <c r="D55" s="210" t="s">
        <v>207</v>
      </c>
      <c r="E55" s="189" t="s">
        <v>314</v>
      </c>
      <c r="F55" s="178" t="s">
        <v>315</v>
      </c>
      <c r="G55" s="179">
        <v>20000</v>
      </c>
      <c r="H55" s="179">
        <v>0</v>
      </c>
      <c r="I55" s="179">
        <f>G55+H55</f>
        <v>20000</v>
      </c>
    </row>
    <row r="56" spans="1:9" s="180" customFormat="1" ht="110.25">
      <c r="A56" s="176"/>
      <c r="B56" s="170" t="s">
        <v>312</v>
      </c>
      <c r="C56" s="170" t="s">
        <v>313</v>
      </c>
      <c r="D56" s="210" t="s">
        <v>207</v>
      </c>
      <c r="E56" s="213" t="s">
        <v>314</v>
      </c>
      <c r="F56" s="178" t="s">
        <v>316</v>
      </c>
      <c r="G56" s="179">
        <v>30000</v>
      </c>
      <c r="H56" s="179">
        <v>0</v>
      </c>
      <c r="I56" s="179">
        <f>G56+H56</f>
        <v>30000</v>
      </c>
    </row>
    <row r="57" spans="1:9" s="180" customFormat="1" ht="47.25">
      <c r="A57" s="176"/>
      <c r="B57" s="187">
        <v>1217460</v>
      </c>
      <c r="C57" s="187">
        <v>7460</v>
      </c>
      <c r="D57" s="212"/>
      <c r="E57" s="189" t="s">
        <v>317</v>
      </c>
      <c r="F57" s="178"/>
      <c r="G57" s="179">
        <f>G58</f>
        <v>697000</v>
      </c>
      <c r="H57" s="179">
        <f>H58</f>
        <v>0</v>
      </c>
      <c r="I57" s="179">
        <f>I58</f>
        <v>697000</v>
      </c>
    </row>
    <row r="58" spans="1:9" ht="47.25">
      <c r="B58" s="191">
        <v>1217461</v>
      </c>
      <c r="C58" s="191">
        <v>7461</v>
      </c>
      <c r="D58" s="214" t="s">
        <v>318</v>
      </c>
      <c r="E58" s="192" t="s">
        <v>319</v>
      </c>
      <c r="F58" s="184" t="s">
        <v>320</v>
      </c>
      <c r="G58" s="185">
        <v>697000</v>
      </c>
      <c r="H58" s="185">
        <v>0</v>
      </c>
      <c r="I58" s="185">
        <f>G58+H58</f>
        <v>697000</v>
      </c>
    </row>
    <row r="59" spans="1:9" ht="47.25">
      <c r="B59" s="167">
        <v>1500000</v>
      </c>
      <c r="C59" s="167"/>
      <c r="D59" s="212"/>
      <c r="E59" s="189" t="s">
        <v>179</v>
      </c>
      <c r="F59" s="195"/>
      <c r="G59" s="190">
        <f t="shared" ref="G59:I60" si="1">G60</f>
        <v>110000</v>
      </c>
      <c r="H59" s="190">
        <f t="shared" si="1"/>
        <v>0</v>
      </c>
      <c r="I59" s="190">
        <f t="shared" si="1"/>
        <v>110000</v>
      </c>
    </row>
    <row r="60" spans="1:9" ht="47.25">
      <c r="B60" s="167">
        <v>1510000</v>
      </c>
      <c r="C60" s="167"/>
      <c r="D60" s="212"/>
      <c r="E60" s="189" t="s">
        <v>179</v>
      </c>
      <c r="F60" s="195"/>
      <c r="G60" s="190">
        <f>G61</f>
        <v>110000</v>
      </c>
      <c r="H60" s="190">
        <f t="shared" si="1"/>
        <v>0</v>
      </c>
      <c r="I60" s="190">
        <f t="shared" si="1"/>
        <v>110000</v>
      </c>
    </row>
    <row r="61" spans="1:9" s="180" customFormat="1" ht="63">
      <c r="A61" s="176"/>
      <c r="B61" s="170" t="s">
        <v>321</v>
      </c>
      <c r="C61" s="170" t="s">
        <v>211</v>
      </c>
      <c r="D61" s="210" t="s">
        <v>207</v>
      </c>
      <c r="E61" s="189" t="s">
        <v>212</v>
      </c>
      <c r="F61" s="195" t="s">
        <v>259</v>
      </c>
      <c r="G61" s="190">
        <v>110000</v>
      </c>
      <c r="H61" s="190">
        <v>0</v>
      </c>
      <c r="I61" s="190">
        <f>G61+H61</f>
        <v>110000</v>
      </c>
    </row>
    <row r="62" spans="1:9" ht="47.25">
      <c r="B62" s="167">
        <v>1600000</v>
      </c>
      <c r="C62" s="167"/>
      <c r="D62" s="212"/>
      <c r="E62" s="189" t="s">
        <v>322</v>
      </c>
      <c r="F62" s="195"/>
      <c r="G62" s="190">
        <f t="shared" ref="G62:I63" si="2">G63</f>
        <v>50000</v>
      </c>
      <c r="H62" s="190">
        <f t="shared" si="2"/>
        <v>0</v>
      </c>
      <c r="I62" s="190">
        <f t="shared" si="2"/>
        <v>50000</v>
      </c>
    </row>
    <row r="63" spans="1:9" ht="47.25">
      <c r="B63" s="167">
        <v>1610000</v>
      </c>
      <c r="C63" s="167"/>
      <c r="D63" s="212"/>
      <c r="E63" s="189" t="s">
        <v>322</v>
      </c>
      <c r="F63" s="195"/>
      <c r="G63" s="190">
        <f>G64</f>
        <v>50000</v>
      </c>
      <c r="H63" s="190">
        <f t="shared" si="2"/>
        <v>0</v>
      </c>
      <c r="I63" s="190">
        <f t="shared" si="2"/>
        <v>50000</v>
      </c>
    </row>
    <row r="64" spans="1:9" s="180" customFormat="1" ht="63">
      <c r="A64" s="176"/>
      <c r="B64" s="167">
        <v>1610180</v>
      </c>
      <c r="C64" s="170" t="s">
        <v>211</v>
      </c>
      <c r="D64" s="212" t="s">
        <v>207</v>
      </c>
      <c r="E64" s="189" t="s">
        <v>212</v>
      </c>
      <c r="F64" s="195" t="s">
        <v>259</v>
      </c>
      <c r="G64" s="190">
        <v>50000</v>
      </c>
      <c r="H64" s="190">
        <v>0</v>
      </c>
      <c r="I64" s="215">
        <f>G64+H64</f>
        <v>50000</v>
      </c>
    </row>
    <row r="65" spans="2:17">
      <c r="B65" s="194"/>
      <c r="C65" s="194"/>
      <c r="D65" s="201"/>
      <c r="E65" s="171" t="s">
        <v>323</v>
      </c>
      <c r="F65" s="216"/>
      <c r="G65" s="217">
        <f>G6+G22+G26+G43+G48+G51+G59+G62</f>
        <v>26803800</v>
      </c>
      <c r="H65" s="217">
        <f>H6+H22+H26+H43+H48+H51+H59+H62</f>
        <v>6940000</v>
      </c>
      <c r="I65" s="217">
        <f>I6+I22+I26+I43+I48+I51+I59+I62</f>
        <v>33743800</v>
      </c>
    </row>
    <row r="67" spans="2:17" ht="23.25" customHeight="1">
      <c r="B67" s="299"/>
      <c r="C67" s="299"/>
      <c r="D67" s="299"/>
      <c r="E67" s="299"/>
      <c r="F67" s="299"/>
      <c r="G67" s="299"/>
      <c r="H67" s="299"/>
      <c r="I67" s="299"/>
    </row>
    <row r="68" spans="2:17" ht="20.25" customHeight="1">
      <c r="B68" s="300" t="s">
        <v>324</v>
      </c>
      <c r="C68" s="300"/>
      <c r="D68" s="300"/>
      <c r="E68" s="300"/>
      <c r="F68" s="300"/>
      <c r="G68" s="300"/>
      <c r="H68" s="300"/>
      <c r="I68" s="300"/>
      <c r="J68" s="218"/>
      <c r="K68" s="218"/>
      <c r="L68" s="218"/>
      <c r="M68" s="218"/>
      <c r="N68" s="218"/>
      <c r="O68" s="218"/>
      <c r="P68" s="218"/>
      <c r="Q68" s="218"/>
    </row>
    <row r="69" spans="2:17" ht="20.25" customHeight="1">
      <c r="B69" s="301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</row>
    <row r="70" spans="2:17" ht="30.75" customHeight="1">
      <c r="B70" s="294"/>
      <c r="C70" s="294"/>
      <c r="D70" s="294"/>
      <c r="E70" s="294"/>
      <c r="F70" s="294"/>
      <c r="G70" s="294"/>
      <c r="H70" s="294"/>
      <c r="I70" s="294"/>
      <c r="J70" s="218"/>
      <c r="K70" s="218"/>
      <c r="L70" s="218"/>
      <c r="M70" s="218"/>
      <c r="N70" s="218"/>
      <c r="O70" s="218"/>
      <c r="P70" s="218"/>
      <c r="Q70" s="218"/>
    </row>
    <row r="71" spans="2:17" ht="21" customHeight="1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</row>
  </sheetData>
  <mergeCells count="8">
    <mergeCell ref="B70:I70"/>
    <mergeCell ref="B71:Q71"/>
    <mergeCell ref="B1:I1"/>
    <mergeCell ref="G2:I2"/>
    <mergeCell ref="B3:I3"/>
    <mergeCell ref="B67:I67"/>
    <mergeCell ref="B68:I68"/>
    <mergeCell ref="B69:Q69"/>
  </mergeCells>
  <pageMargins left="1.1023622047244095" right="0.31496062992125984" top="0.35433070866141736" bottom="0.62992125984251968" header="0.35433070866141736" footer="0.35433070866141736"/>
  <pageSetup paperSize="9" scale="75" fitToHeight="0" orientation="landscape" r:id="rId1"/>
  <headerFooter alignWithMargins="0"/>
  <rowBreaks count="6" manualBreakCount="6">
    <brk id="11" min="1" max="8" man="1"/>
    <brk id="23" min="1" max="8" man="1"/>
    <brk id="34" min="1" max="8" man="1"/>
    <brk id="46" min="1" max="8" man="1"/>
    <brk id="57" min="1" max="8" man="1"/>
    <brk id="69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tabSelected="1" view="pageBreakPreview" zoomScaleSheetLayoutView="100" workbookViewId="0">
      <selection activeCell="E4" sqref="E4:F4"/>
    </sheetView>
  </sheetViews>
  <sheetFormatPr defaultRowHeight="12.75"/>
  <cols>
    <col min="1" max="1" width="17" style="119" customWidth="1"/>
    <col min="2" max="2" width="14.85546875" style="119" customWidth="1"/>
    <col min="3" max="3" width="15.140625" style="119" customWidth="1"/>
    <col min="4" max="4" width="41.140625" style="119" customWidth="1"/>
    <col min="5" max="5" width="40.5703125" style="119" customWidth="1"/>
    <col min="6" max="6" width="14.140625" style="119" customWidth="1"/>
    <col min="7" max="16384" width="9.140625" style="119"/>
  </cols>
  <sheetData>
    <row r="1" spans="1:6" ht="15">
      <c r="F1" s="120" t="s">
        <v>185</v>
      </c>
    </row>
    <row r="2" spans="1:6" ht="15">
      <c r="F2" s="121" t="s">
        <v>2</v>
      </c>
    </row>
    <row r="3" spans="1:6" ht="15">
      <c r="F3" s="122" t="s">
        <v>196</v>
      </c>
    </row>
    <row r="4" spans="1:6" ht="15">
      <c r="E4" s="307" t="s">
        <v>16</v>
      </c>
      <c r="F4" s="307"/>
    </row>
    <row r="5" spans="1:6" ht="15">
      <c r="E5" s="122"/>
      <c r="F5" s="122"/>
    </row>
    <row r="6" spans="1:6" ht="18">
      <c r="A6" s="308" t="s">
        <v>154</v>
      </c>
      <c r="B6" s="308"/>
      <c r="C6" s="308"/>
      <c r="D6" s="308"/>
      <c r="E6" s="308"/>
      <c r="F6" s="308"/>
    </row>
    <row r="7" spans="1:6" ht="20.25">
      <c r="A7" s="308" t="s">
        <v>155</v>
      </c>
      <c r="B7" s="308"/>
      <c r="C7" s="308"/>
      <c r="D7" s="308"/>
      <c r="E7" s="308"/>
      <c r="F7" s="308"/>
    </row>
    <row r="8" spans="1:6" ht="18">
      <c r="A8" s="308" t="s">
        <v>186</v>
      </c>
      <c r="B8" s="308"/>
      <c r="C8" s="308"/>
      <c r="D8" s="308"/>
      <c r="E8" s="308"/>
      <c r="F8" s="308"/>
    </row>
    <row r="9" spans="1:6">
      <c r="F9" s="123" t="s">
        <v>3</v>
      </c>
    </row>
    <row r="10" spans="1:6" ht="48" customHeight="1">
      <c r="A10" s="309" t="s">
        <v>157</v>
      </c>
      <c r="B10" s="309" t="s">
        <v>158</v>
      </c>
      <c r="C10" s="309" t="s">
        <v>159</v>
      </c>
      <c r="D10" s="311" t="s">
        <v>160</v>
      </c>
      <c r="E10" s="309" t="s">
        <v>161</v>
      </c>
      <c r="F10" s="309" t="s">
        <v>165</v>
      </c>
    </row>
    <row r="11" spans="1:6" ht="52.5" customHeight="1">
      <c r="A11" s="310"/>
      <c r="B11" s="310"/>
      <c r="C11" s="310"/>
      <c r="D11" s="312"/>
      <c r="E11" s="313"/>
      <c r="F11" s="314"/>
    </row>
    <row r="12" spans="1:6" ht="14.25" customHeight="1">
      <c r="A12" s="124">
        <v>1</v>
      </c>
      <c r="B12" s="125">
        <v>2</v>
      </c>
      <c r="C12" s="125">
        <v>3</v>
      </c>
      <c r="D12" s="125">
        <v>4</v>
      </c>
      <c r="E12" s="126">
        <v>5</v>
      </c>
      <c r="F12" s="127">
        <v>6</v>
      </c>
    </row>
    <row r="13" spans="1:6" ht="60.75" customHeight="1">
      <c r="A13" s="128">
        <v>1200000</v>
      </c>
      <c r="B13" s="125"/>
      <c r="C13" s="125"/>
      <c r="D13" s="129" t="s">
        <v>187</v>
      </c>
      <c r="E13" s="130"/>
      <c r="F13" s="151">
        <v>806072</v>
      </c>
    </row>
    <row r="14" spans="1:6" ht="62.25" customHeight="1">
      <c r="A14" s="128">
        <v>1210000</v>
      </c>
      <c r="B14" s="125"/>
      <c r="C14" s="125"/>
      <c r="D14" s="129" t="s">
        <v>187</v>
      </c>
      <c r="E14" s="130"/>
      <c r="F14" s="151">
        <v>806072</v>
      </c>
    </row>
    <row r="15" spans="1:6" ht="52.5" customHeight="1">
      <c r="A15" s="124">
        <v>1217691</v>
      </c>
      <c r="B15" s="125">
        <v>7691</v>
      </c>
      <c r="C15" s="131" t="s">
        <v>119</v>
      </c>
      <c r="D15" s="132" t="s">
        <v>188</v>
      </c>
      <c r="E15" s="130" t="s">
        <v>189</v>
      </c>
      <c r="F15" s="152">
        <v>806072</v>
      </c>
    </row>
    <row r="16" spans="1:6" ht="45" customHeight="1">
      <c r="A16" s="133" t="s">
        <v>190</v>
      </c>
      <c r="B16" s="133"/>
      <c r="C16" s="133"/>
      <c r="D16" s="134" t="s">
        <v>179</v>
      </c>
      <c r="E16" s="135"/>
      <c r="F16" s="136">
        <f>SUM(F17)</f>
        <v>993928</v>
      </c>
    </row>
    <row r="17" spans="1:6" ht="39.75" customHeight="1">
      <c r="A17" s="133" t="s">
        <v>191</v>
      </c>
      <c r="B17" s="133"/>
      <c r="C17" s="133"/>
      <c r="D17" s="134" t="s">
        <v>179</v>
      </c>
      <c r="E17" s="137"/>
      <c r="F17" s="136">
        <f>SUM(F18:F19)</f>
        <v>993928</v>
      </c>
    </row>
    <row r="18" spans="1:6" ht="51" customHeight="1">
      <c r="A18" s="138" t="s">
        <v>195</v>
      </c>
      <c r="B18" s="138" t="s">
        <v>192</v>
      </c>
      <c r="C18" s="138" t="s">
        <v>119</v>
      </c>
      <c r="D18" s="132" t="s">
        <v>188</v>
      </c>
      <c r="E18" s="139" t="s">
        <v>184</v>
      </c>
      <c r="F18" s="140">
        <v>599128</v>
      </c>
    </row>
    <row r="19" spans="1:6" s="144" customFormat="1" ht="56.25" customHeight="1">
      <c r="A19" s="141">
        <v>1517691</v>
      </c>
      <c r="B19" s="141">
        <v>7691</v>
      </c>
      <c r="C19" s="142" t="s">
        <v>119</v>
      </c>
      <c r="D19" s="132" t="s">
        <v>188</v>
      </c>
      <c r="E19" s="139" t="s">
        <v>193</v>
      </c>
      <c r="F19" s="143">
        <v>394800</v>
      </c>
    </row>
    <row r="20" spans="1:6" ht="21" customHeight="1">
      <c r="A20" s="302" t="s">
        <v>194</v>
      </c>
      <c r="B20" s="303"/>
      <c r="C20" s="303"/>
      <c r="D20" s="303"/>
      <c r="E20" s="304"/>
      <c r="F20" s="145">
        <f>SUM(F13+F16)</f>
        <v>1800000</v>
      </c>
    </row>
    <row r="21" spans="1:6" ht="21" customHeight="1">
      <c r="A21" s="146"/>
      <c r="B21" s="146"/>
      <c r="C21" s="146"/>
      <c r="D21" s="146"/>
      <c r="E21" s="146"/>
      <c r="F21" s="147"/>
    </row>
    <row r="22" spans="1:6" s="150" customFormat="1" ht="21" customHeight="1">
      <c r="A22" s="148"/>
      <c r="B22" s="305" t="s">
        <v>17</v>
      </c>
      <c r="C22" s="305"/>
      <c r="D22" s="148"/>
      <c r="E22" s="148" t="s">
        <v>18</v>
      </c>
      <c r="F22" s="149"/>
    </row>
    <row r="23" spans="1:6" ht="15.75">
      <c r="A23" s="306"/>
      <c r="B23" s="306"/>
      <c r="C23" s="306"/>
      <c r="D23" s="306"/>
      <c r="E23" s="306"/>
      <c r="F23" s="306"/>
    </row>
  </sheetData>
  <mergeCells count="13">
    <mergeCell ref="A20:E20"/>
    <mergeCell ref="B22:C22"/>
    <mergeCell ref="A23:F23"/>
    <mergeCell ref="E4:F4"/>
    <mergeCell ref="A6:F6"/>
    <mergeCell ref="A7:F7"/>
    <mergeCell ref="A8:F8"/>
    <mergeCell ref="A10:A11"/>
    <mergeCell ref="B10:B11"/>
    <mergeCell ref="C10:C11"/>
    <mergeCell ref="D10:D11"/>
    <mergeCell ref="E10:E11"/>
    <mergeCell ref="F10:F11"/>
  </mergeCells>
  <pageMargins left="0.19685039370078741" right="0.19685039370078741" top="0.19685039370078741" bottom="0.19685039370078741" header="0" footer="0"/>
  <pageSetup paperSize="9" scale="78" fitToHeight="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Додаток1</vt:lpstr>
      <vt:lpstr>Додаток 2</vt:lpstr>
      <vt:lpstr>Додаток3</vt:lpstr>
      <vt:lpstr>Додаток 4</vt:lpstr>
      <vt:lpstr>Додаток 5</vt:lpstr>
      <vt:lpstr>Додаток 6</vt:lpstr>
      <vt:lpstr>Додаток 7</vt:lpstr>
      <vt:lpstr>Додаток 8</vt:lpstr>
      <vt:lpstr>'Додаток 8'!Заголовки_для_печати</vt:lpstr>
      <vt:lpstr>'Додаток 5'!Область_печати</vt:lpstr>
      <vt:lpstr>'Додаток 6'!Область_печати</vt:lpstr>
      <vt:lpstr>'Додаток 7'!Область_печати</vt:lpstr>
      <vt:lpstr>'Додаток 8'!Область_печати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Vika_210</cp:lastModifiedBy>
  <cp:lastPrinted>2017-12-28T14:20:33Z</cp:lastPrinted>
  <dcterms:created xsi:type="dcterms:W3CDTF">2017-12-13T10:47:54Z</dcterms:created>
  <dcterms:modified xsi:type="dcterms:W3CDTF">2018-01-29T09:51:24Z</dcterms:modified>
</cp:coreProperties>
</file>