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95" windowHeight="11760" firstSheet="1" activeTab="5"/>
  </bookViews>
  <sheets>
    <sheet name="Додаток 1" sheetId="7" r:id="rId1"/>
    <sheet name="Додаток 2" sheetId="3" r:id="rId2"/>
    <sheet name="Додаток 3" sheetId="4" r:id="rId3"/>
    <sheet name="Додаток 4" sheetId="5" r:id="rId4"/>
    <sheet name="Додаток 5" sheetId="10" r:id="rId5"/>
    <sheet name="Додаток 6" sheetId="11" r:id="rId6"/>
    <sheet name="Додаток 7" sheetId="6" r:id="rId7"/>
    <sheet name="Додаток 8" sheetId="8" r:id="rId8"/>
    <sheet name="Додаток 9" sheetId="9" r:id="rId9"/>
  </sheets>
  <definedNames>
    <definedName name="_xlnm.Print_Area" localSheetId="4">'Додаток 5'!$D$1:$K$25</definedName>
    <definedName name="_xlnm.Print_Area" localSheetId="5">'Додаток 6'!$A$1:$I$231</definedName>
    <definedName name="_xlnm.Print_Area" localSheetId="6">'Додаток 7'!$A$1:$I$87</definedName>
    <definedName name="_xlnm.Print_Area" localSheetId="7">'Додаток 8'!$A$1:$F$49</definedName>
    <definedName name="_xlnm.Print_Area" localSheetId="8">'Додаток 9'!$A$1:$F$35</definedName>
  </definedNames>
  <calcPr calcId="145621"/>
</workbook>
</file>

<file path=xl/calcChain.xml><?xml version="1.0" encoding="utf-8"?>
<calcChain xmlns="http://schemas.openxmlformats.org/spreadsheetml/2006/main">
  <c r="I223" i="11" l="1"/>
  <c r="I222" i="11" s="1"/>
  <c r="I217" i="11"/>
  <c r="I216" i="11" s="1"/>
  <c r="I136" i="11"/>
  <c r="I135" i="11" s="1"/>
  <c r="I42" i="11"/>
  <c r="I41" i="11"/>
  <c r="I35" i="11"/>
  <c r="I34" i="11"/>
  <c r="I31" i="11"/>
  <c r="I30" i="11"/>
  <c r="I21" i="11"/>
  <c r="I20" i="11"/>
  <c r="I14" i="11"/>
  <c r="I13" i="11"/>
  <c r="I17" i="10"/>
  <c r="I22" i="10" s="1"/>
  <c r="K22" i="10"/>
  <c r="F16" i="9"/>
  <c r="F22" i="9"/>
  <c r="F23" i="9"/>
  <c r="F34" i="9"/>
  <c r="F14" i="8"/>
  <c r="F13" i="8" s="1"/>
  <c r="F26" i="8"/>
  <c r="F25" i="8" s="1"/>
  <c r="F32" i="8"/>
  <c r="F31" i="8" s="1"/>
  <c r="F39" i="8"/>
  <c r="F38" i="8" s="1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I82" i="6"/>
  <c r="I81" i="6" s="1"/>
  <c r="I80" i="6" s="1"/>
  <c r="H81" i="6"/>
  <c r="G81" i="6"/>
  <c r="H80" i="6"/>
  <c r="G80" i="6"/>
  <c r="I79" i="6"/>
  <c r="I78" i="6" s="1"/>
  <c r="I77" i="6" s="1"/>
  <c r="H78" i="6"/>
  <c r="H77" i="6" s="1"/>
  <c r="G78" i="6"/>
  <c r="G77" i="6"/>
  <c r="I76" i="6"/>
  <c r="I75" i="6"/>
  <c r="I74" i="6"/>
  <c r="I73" i="6"/>
  <c r="I72" i="6" s="1"/>
  <c r="H72" i="6"/>
  <c r="G72" i="6"/>
  <c r="I71" i="6"/>
  <c r="I70" i="6"/>
  <c r="I69" i="6"/>
  <c r="I68" i="6"/>
  <c r="I67" i="6"/>
  <c r="I66" i="6"/>
  <c r="I65" i="6"/>
  <c r="I64" i="6"/>
  <c r="I63" i="6"/>
  <c r="H63" i="6"/>
  <c r="G63" i="6"/>
  <c r="I62" i="6"/>
  <c r="I61" i="6"/>
  <c r="I60" i="6" s="1"/>
  <c r="H60" i="6"/>
  <c r="H56" i="6" s="1"/>
  <c r="H55" i="6" s="1"/>
  <c r="G60" i="6"/>
  <c r="G56" i="6" s="1"/>
  <c r="G55" i="6" s="1"/>
  <c r="I59" i="6"/>
  <c r="I58" i="6"/>
  <c r="I57" i="6"/>
  <c r="I56" i="6" s="1"/>
  <c r="I55" i="6" s="1"/>
  <c r="I54" i="6"/>
  <c r="I53" i="6"/>
  <c r="I52" i="6" s="1"/>
  <c r="H52" i="6"/>
  <c r="H51" i="6" s="1"/>
  <c r="G52" i="6"/>
  <c r="G51" i="6"/>
  <c r="H50" i="6"/>
  <c r="G50" i="6"/>
  <c r="I49" i="6"/>
  <c r="I48" i="6"/>
  <c r="I47" i="6"/>
  <c r="H46" i="6"/>
  <c r="G46" i="6"/>
  <c r="I46" i="6" s="1"/>
  <c r="H45" i="6"/>
  <c r="G45" i="6"/>
  <c r="H44" i="6"/>
  <c r="G44" i="6"/>
  <c r="I43" i="6"/>
  <c r="I42" i="6"/>
  <c r="I41" i="6"/>
  <c r="I40" i="6"/>
  <c r="H40" i="6"/>
  <c r="G40" i="6"/>
  <c r="I39" i="6"/>
  <c r="I38" i="6"/>
  <c r="I37" i="6" s="1"/>
  <c r="H37" i="6"/>
  <c r="G37" i="6"/>
  <c r="I36" i="6"/>
  <c r="I35" i="6" s="1"/>
  <c r="H35" i="6"/>
  <c r="G35" i="6"/>
  <c r="I34" i="6"/>
  <c r="I33" i="6"/>
  <c r="I32" i="6"/>
  <c r="I31" i="6" s="1"/>
  <c r="I30" i="6" s="1"/>
  <c r="I29" i="6" s="1"/>
  <c r="H31" i="6"/>
  <c r="G31" i="6"/>
  <c r="H30" i="6"/>
  <c r="G30" i="6"/>
  <c r="G29" i="6" s="1"/>
  <c r="H29" i="6"/>
  <c r="I27" i="6"/>
  <c r="I26" i="6" s="1"/>
  <c r="H26" i="6"/>
  <c r="G26" i="6"/>
  <c r="I25" i="6"/>
  <c r="H25" i="6"/>
  <c r="G25" i="6"/>
  <c r="I24" i="6"/>
  <c r="I23" i="6"/>
  <c r="I22" i="6"/>
  <c r="I21" i="6"/>
  <c r="I20" i="6"/>
  <c r="I19" i="6"/>
  <c r="I18" i="6"/>
  <c r="I17" i="6"/>
  <c r="I16" i="6"/>
  <c r="I15" i="6"/>
  <c r="I14" i="6"/>
  <c r="H14" i="6"/>
  <c r="G14" i="6"/>
  <c r="I13" i="6"/>
  <c r="I12" i="6"/>
  <c r="I11" i="6"/>
  <c r="I10" i="6"/>
  <c r="I9" i="6" s="1"/>
  <c r="H9" i="6"/>
  <c r="G9" i="6"/>
  <c r="I8" i="6"/>
  <c r="H7" i="6"/>
  <c r="H6" i="6" s="1"/>
  <c r="G7" i="6"/>
  <c r="G6" i="6"/>
  <c r="O26" i="5"/>
  <c r="N26" i="5"/>
  <c r="M26" i="5"/>
  <c r="L26" i="5"/>
  <c r="H26" i="5"/>
  <c r="O25" i="5"/>
  <c r="N25" i="5"/>
  <c r="M25" i="5"/>
  <c r="P25" i="5" s="1"/>
  <c r="L25" i="5"/>
  <c r="H25" i="5"/>
  <c r="O24" i="5"/>
  <c r="N24" i="5"/>
  <c r="M24" i="5"/>
  <c r="P24" i="5" s="1"/>
  <c r="L24" i="5"/>
  <c r="H24" i="5"/>
  <c r="O23" i="5"/>
  <c r="N23" i="5"/>
  <c r="M23" i="5"/>
  <c r="P23" i="5" s="1"/>
  <c r="L23" i="5"/>
  <c r="H23" i="5"/>
  <c r="O22" i="5"/>
  <c r="N22" i="5"/>
  <c r="M22" i="5"/>
  <c r="L22" i="5"/>
  <c r="H22" i="5"/>
  <c r="O21" i="5"/>
  <c r="N21" i="5"/>
  <c r="M21" i="5"/>
  <c r="P21" i="5" s="1"/>
  <c r="L21" i="5"/>
  <c r="H21" i="5"/>
  <c r="O20" i="5"/>
  <c r="N20" i="5"/>
  <c r="M20" i="5"/>
  <c r="P20" i="5" s="1"/>
  <c r="L20" i="5"/>
  <c r="H20" i="5"/>
  <c r="O19" i="5"/>
  <c r="N19" i="5"/>
  <c r="M19" i="5"/>
  <c r="P19" i="5" s="1"/>
  <c r="L19" i="5"/>
  <c r="H19" i="5"/>
  <c r="O18" i="5"/>
  <c r="N18" i="5"/>
  <c r="M18" i="5"/>
  <c r="P18" i="5" s="1"/>
  <c r="L18" i="5"/>
  <c r="H18" i="5"/>
  <c r="O17" i="5"/>
  <c r="N17" i="5"/>
  <c r="M17" i="5"/>
  <c r="L17" i="5"/>
  <c r="H17" i="5"/>
  <c r="O16" i="5"/>
  <c r="N16" i="5"/>
  <c r="M16" i="5"/>
  <c r="P16" i="5" s="1"/>
  <c r="L16" i="5"/>
  <c r="H16" i="5"/>
  <c r="O15" i="5"/>
  <c r="N15" i="5"/>
  <c r="M15" i="5"/>
  <c r="L15" i="5"/>
  <c r="H15" i="5"/>
  <c r="O14" i="5"/>
  <c r="N14" i="5"/>
  <c r="M14" i="5"/>
  <c r="P14" i="5" s="1"/>
  <c r="L14" i="5"/>
  <c r="H14" i="5"/>
  <c r="O13" i="5"/>
  <c r="N13" i="5"/>
  <c r="M13" i="5"/>
  <c r="L13" i="5"/>
  <c r="H13" i="5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I7" i="6" l="1"/>
  <c r="I6" i="6" s="1"/>
  <c r="I51" i="6"/>
  <c r="I50" i="6"/>
  <c r="P13" i="5"/>
  <c r="P15" i="5"/>
  <c r="P17" i="5"/>
  <c r="G83" i="6"/>
  <c r="P22" i="5"/>
  <c r="P26" i="5"/>
  <c r="I225" i="11"/>
  <c r="I227" i="11" s="1"/>
  <c r="H83" i="6"/>
  <c r="F46" i="8"/>
  <c r="I45" i="6"/>
  <c r="I44" i="6"/>
  <c r="I83" i="6"/>
</calcChain>
</file>

<file path=xl/sharedStrings.xml><?xml version="1.0" encoding="utf-8"?>
<sst xmlns="http://schemas.openxmlformats.org/spreadsheetml/2006/main" count="1971" uniqueCount="898">
  <si>
    <t>м. Борисполя</t>
  </si>
  <si>
    <t>Додаток 1</t>
  </si>
  <si>
    <t>Доходи  бюджет  міста Борисполя на 2017 рік</t>
  </si>
  <si>
    <t>(грн.)</t>
  </si>
  <si>
    <t>Код</t>
  </si>
  <si>
    <t>Найменування згідно з класифікацією доходів бюджету</t>
  </si>
  <si>
    <t>Всього</t>
  </si>
  <si>
    <t>Загальний фонд</t>
  </si>
  <si>
    <t>Спеціальний фонд</t>
  </si>
  <si>
    <t>в т.ч.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</si>
  <si>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</si>
  <si>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</si>
  <si>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</si>
  <si>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</si>
  <si>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</si>
  <si>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</si>
  <si>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</si>
  <si>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</si>
  <si>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</si>
  <si>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</si>
  <si>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Внутрішні податки на товари та послуги  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</si>
  <si>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</si>
  <si>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</si>
  <si>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</si>
  <si>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</t>
  </si>
  <si>
    <t>Місцеві податки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</si>
  <si>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</si>
  <si>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</si>
  <si>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</si>
  <si>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</si>
  <si>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</si>
  <si>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  </t>
  </si>
  <si>
    <t>Орендна плата з юридичних осіб  </t>
  </si>
  <si>
    <t>Земельний податок з фізичних осіб  </t>
  </si>
  <si>
    <t>Орендна плата з фізичних осіб  </t>
  </si>
  <si>
    <t>Транспортний податок з фізичних осіб</t>
  </si>
  <si>
    <t>Транспортний податок з юридичних осіб</t>
  </si>
  <si>
    <t>Туристичний збір </t>
  </si>
  <si>
    <t>Туристичний збір, сплачений юридичними особами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</si>
  <si>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</si>
  <si>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</si>
  <si>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</si>
  <si>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</si>
  <si>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Інші податки та збори </t>
  </si>
  <si>
    <t>Екологічний податок </t>
  </si>
  <si>
    <t>Надходження від викидів забруднюючих речовин в атмосферне повітря стаціонарними джерелами забруднення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</si>
  <si>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</si>
  <si>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</si>
  <si>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</si>
  <si>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</si>
  <si>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</si>
  <si>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Плата за розміщення тимчасово вільних коштів місцевих бюджетів </t>
  </si>
  <si>
    <t>Інші надходження  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</si>
  <si>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</si>
  <si>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</si>
  <si>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</si>
  <si>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</si>
  <si>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</si>
  <si>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–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</si>
  <si>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</si>
  <si>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</si>
  <si>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– підприємців та громадських формувань, а також плата за надання інших платних посл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</si>
  <si>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</si>
  <si>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</si>
  <si>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</si>
  <si>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</si>
  <si>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</si>
  <si>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</si>
  <si>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Надходження коштів пайової участі у розвитку інфраструктури населеного пункту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</si>
  <si>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</si>
  <si>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</si>
  <si>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</si>
  <si>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</si>
  <si>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</si>
  <si>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</si>
  <si>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</si>
  <si>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</si>
  <si>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</si>
  <si>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</si>
  <si>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</si>
  <si>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</si>
  <si>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</si>
  <si>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</si>
  <si>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РАЗОМ ДОХОДІВ</t>
  </si>
  <si>
    <t>Офіційні трансферти  </t>
  </si>
  <si>
    <t>Від органів державного управління  </t>
  </si>
  <si>
    <t>Субвенції  </t>
  </si>
  <si>
    <t>Субвенція з державного бюджету місцевим бюджетам на виплату допомоги сім`ям з дітьми, малозабезпеченим сім`ям, інвалідам з дитинства, дітям-інвалідам, тимчасової державної допомоги дітям та допомоги по догляду за інвалідами I чи II групи внаслідок психічн</t>
  </si>
  <si>
    <t>Субвенція з державного бюджету місцевим бюджетам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</t>
  </si>
  <si>
    <t>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 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</si>
  <si>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</si>
  <si>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</si>
  <si>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</si>
  <si>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Інші субвенції 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</si>
  <si>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</si>
  <si>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</t>
  </si>
  <si>
    <t>Субвенція з державного бюджету місцевим бюджетам на виплату грошової компенсації за належні для отримання жилі приміщення для сімей загиблих осіб, визначених абзацами 5 - 8 пункту 1 статті 10, а також для осіб з інвалідністю I - II</t>
  </si>
  <si>
    <t>ВСЬОГО ДОХОДІВ</t>
  </si>
  <si>
    <t>Секретар міської ради</t>
  </si>
  <si>
    <t>Я.М.Годунок</t>
  </si>
  <si>
    <t>до рішення Бориспільської міської ради</t>
  </si>
  <si>
    <t>від 07.09.2017 №2234-30-VII</t>
  </si>
  <si>
    <t>Додаток №2</t>
  </si>
  <si>
    <t>Фінансування  бюджет  міста Борисполя на 2017 рік</t>
  </si>
  <si>
    <t>Найменування згідно з класифікацією фінансування бюджету</t>
  </si>
  <si>
    <t>Внутрішнє фінансування</t>
  </si>
  <si>
    <t>Інше внутрішнє фінансування</t>
  </si>
  <si>
    <t>Одержано</t>
  </si>
  <si>
    <t>Повернено</t>
  </si>
  <si>
    <t>Фінансування за рахунок залишків коштів на рахунках бюджетних установ</t>
  </si>
  <si>
    <t>На початок періоду</t>
  </si>
  <si>
    <t>На кінець періоду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</si>
  <si>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</si>
  <si>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</t>
  </si>
  <si>
    <t>Розміщення бюджетних коштів на депозитах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</si>
  <si>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</si>
  <si>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</si>
  <si>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Зовнішнє фінансування</t>
  </si>
  <si>
    <t>Позики, надані міжнародними фінансовими організаціями</t>
  </si>
  <si>
    <t>Погашено позик</t>
  </si>
  <si>
    <t>Фінансування за борговими операціями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</si>
  <si>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</si>
  <si>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</si>
  <si>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</si>
  <si>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</si>
  <si>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Фінансування за рахунок коштів єдиного казначейського рахунку</t>
  </si>
  <si>
    <t>Додаток №3</t>
  </si>
  <si>
    <t>РОЗПОДІЛ</t>
  </si>
  <si>
    <t>видатків  бюджет  міста Борисполя на 2017 рік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</si>
  <si>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</si>
  <si>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</si>
  <si>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</si>
  <si>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</si>
  <si>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</si>
  <si>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</si>
  <si>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</si>
  <si>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</si>
  <si>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</si>
  <si>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</si>
  <si>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бюджет розвитку</t>
  </si>
  <si>
    <t>0300000</t>
  </si>
  <si>
    <t>Виконавчий комітет Бориспільської міської ради</t>
  </si>
  <si>
    <t>0310000</t>
  </si>
  <si>
    <t>0310170</t>
  </si>
  <si>
    <t>0170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</si>
  <si>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</si>
  <si>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</si>
  <si>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0310180</t>
  </si>
  <si>
    <t>0180</t>
  </si>
  <si>
    <t>Керівництво і управління у відповідній сфері у містах, селищах, селах</t>
  </si>
  <si>
    <t>0317210</t>
  </si>
  <si>
    <t>7210</t>
  </si>
  <si>
    <t>Підтримка засобів масової інформації</t>
  </si>
  <si>
    <t>0317211</t>
  </si>
  <si>
    <t>7211</t>
  </si>
  <si>
    <t>0830</t>
  </si>
  <si>
    <t>Сприяння діяльності телебачення і радіомовлення</t>
  </si>
  <si>
    <t>0317212</t>
  </si>
  <si>
    <t>7212</t>
  </si>
  <si>
    <t>Підтримка періодичних видань (газет та журналів)</t>
  </si>
  <si>
    <t>0317310</t>
  </si>
  <si>
    <t>7310</t>
  </si>
  <si>
    <t>0421</t>
  </si>
  <si>
    <t>Проведення заходів із землеустрою</t>
  </si>
  <si>
    <t>0317810</t>
  </si>
  <si>
    <t>7810</t>
  </si>
  <si>
    <t>0320</t>
  </si>
  <si>
    <t>Видатки на запобігання та ліквідацію надзвичайних ситуацій та наслідків стихійного лиха</t>
  </si>
  <si>
    <t>0318600</t>
  </si>
  <si>
    <t>8600</t>
  </si>
  <si>
    <t>0133</t>
  </si>
  <si>
    <t>Інші видатки</t>
  </si>
  <si>
    <t>Програма інформування громадськості, щодо діяльності органів місяцевого самоврядування у м.Борисполі на 2016-2020 роки</t>
  </si>
  <si>
    <t>Програма відзначення державних та професійних свят, ювілейних дат, заохочення та заслуги перед м. Борисполем на 2016-2020 роки</t>
  </si>
  <si>
    <t>Програма співпраці виконавчого комітету міської ради, з інститутами громадського суспільсьтва, дорадчими органами виконавчого комітету міської ради та сприяння розвитку демократизації суспільства у м. Борисполі на 2016-2020 роки</t>
  </si>
  <si>
    <t>Програма підтримки громадських формувань з охорони громадського порядку на 2016-2018 роки</t>
  </si>
  <si>
    <t>Бориспільська міська програма "Онкологія" на 2017 - 2019 роки</t>
  </si>
  <si>
    <t>Бориспільська міськрайонна програма реконструкції Бориспільської центральної районної лікарні на 2017 - 2018 роки</t>
  </si>
  <si>
    <t>Бориспільська міськрайонна програма забезпечення препаратами інсуліну хворих на цукровий діабет на 2017 рік</t>
  </si>
  <si>
    <t>Програма матеріально-технічного забезпечення Управління патрульної поліції у м.Борисполі на 2017-2019 роки</t>
  </si>
  <si>
    <t>Програма заходів з мобілізаційної підготовки на 2017 - 2019 роки</t>
  </si>
  <si>
    <t>0319140</t>
  </si>
  <si>
    <t>9140</t>
  </si>
  <si>
    <t>0540</t>
  </si>
  <si>
    <t>Інша діяльність у сфері охорони навколишнього природного середовища</t>
  </si>
  <si>
    <t>0319180</t>
  </si>
  <si>
    <t>9180</t>
  </si>
  <si>
    <t>Цільові фонди, утворені Верховною Радою Автономної Республіки Крим, органами місцевого самоврядування і місцевими органами виконавчої влади</t>
  </si>
  <si>
    <t>1000000</t>
  </si>
  <si>
    <t>Управління освіти і науки Бориспільської міської ради</t>
  </si>
  <si>
    <t>1010000</t>
  </si>
  <si>
    <t>1010180</t>
  </si>
  <si>
    <t>1011010</t>
  </si>
  <si>
    <t>1010</t>
  </si>
  <si>
    <t>0910</t>
  </si>
  <si>
    <t>Дошкільна освіта</t>
  </si>
  <si>
    <t>1011020</t>
  </si>
  <si>
    <t>1020</t>
  </si>
  <si>
    <t>0921</t>
  </si>
  <si>
    <t>Надання загальної середньої освіти загальноосвітніми навчальними закладами ( в т.ч. школою-дитячим садком, інтернатом при школі), спеціалізованими школами, ліцеями, гімназіями, колегіумами</t>
  </si>
  <si>
    <t>1011030</t>
  </si>
  <si>
    <t>1030</t>
  </si>
  <si>
    <t>Надання загальної середньої освіти вечірніми (змінними) школами</t>
  </si>
  <si>
    <t>1011090</t>
  </si>
  <si>
    <t>1090</t>
  </si>
  <si>
    <t>0960</t>
  </si>
  <si>
    <t>Надання позашкільної освіти позашкільними закладами освіти, заходи із позашкільної роботи з дітьми</t>
  </si>
  <si>
    <t>1011170</t>
  </si>
  <si>
    <t>1170</t>
  </si>
  <si>
    <t>0990</t>
  </si>
  <si>
    <t>Методичне забезпечення діяльності навчальних закладів та інші заходи в галузі освіти</t>
  </si>
  <si>
    <t>1011190</t>
  </si>
  <si>
    <t>1190</t>
  </si>
  <si>
    <t>Централізоване ведення бухгалтерського обліку</t>
  </si>
  <si>
    <t>1011200</t>
  </si>
  <si>
    <t>1200</t>
  </si>
  <si>
    <t>Здійснення централізованого господарського обслуговування</t>
  </si>
  <si>
    <t>1011230</t>
  </si>
  <si>
    <t>1230</t>
  </si>
  <si>
    <t>Надання допомоги дітям-сиротам та дітям, позбавленим батьківського піклування, яким виповнюється 18 років</t>
  </si>
  <si>
    <t>1013160</t>
  </si>
  <si>
    <t>3160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</si>
  <si>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</si>
  <si>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</si>
  <si>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1015030</t>
  </si>
  <si>
    <t>5030</t>
  </si>
  <si>
    <t>Розвиток дитячо-юнацького та резервного спорту</t>
  </si>
  <si>
    <t>1015031</t>
  </si>
  <si>
    <t>5031</t>
  </si>
  <si>
    <t>0810</t>
  </si>
  <si>
    <t>Утримання та навчально-тренувальна робота комунальних дитячо-юнацьких спортивних шкіл</t>
  </si>
  <si>
    <t>1017810</t>
  </si>
  <si>
    <t>1018600</t>
  </si>
  <si>
    <t>1019180</t>
  </si>
  <si>
    <t>1500000</t>
  </si>
  <si>
    <t>Управління соціального захисту населення Бориспільської міської ради</t>
  </si>
  <si>
    <t>1510000</t>
  </si>
  <si>
    <t>1510180</t>
  </si>
  <si>
    <t>1511060</t>
  </si>
  <si>
    <t>1060</t>
  </si>
  <si>
    <t>Забезпечення належних умов для виховання та розвитку дітей сиріті дітей, позбавлених батьківського піклування, в дитячих будинках (у т.ч. сімейного типу, прийомних сім'ях), в сім'ях патронатного вихователя</t>
  </si>
  <si>
    <t>1513010</t>
  </si>
  <si>
    <t>3010</t>
  </si>
  <si>
    <t>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побутового сміття та рідких нечистот</t>
  </si>
  <si>
    <t>1513011</t>
  </si>
  <si>
    <t>3011</t>
  </si>
  <si>
    <t>Надання пільг ветеранам війни, особам, на яких поширюється чинність Закону України `Про статус ветеранів війни, гарантії їх соціального захисту`, особам, які мають особливі заслуги перед Батьківщиною, вдовам (вдівцям) та батькам померлих (загиблих) о</t>
  </si>
  <si>
    <t>1513012</t>
  </si>
  <si>
    <t>3012</t>
  </si>
  <si>
    <t>Надання пільг ветеранам військової служби, ветеранам органів внутрішніх справ, ветеранам податкової міліції, ветеранам державної пожежної охорони, ветеранам Державної кримінально-виконавчої служби, ветеранам служби цивільного захисту, ветеранам Держа</t>
  </si>
  <si>
    <t>1513013</t>
  </si>
  <si>
    <t>3013</t>
  </si>
  <si>
    <t>1070</t>
  </si>
  <si>
    <t>Надання пільг громадянам, які постраждали внаслідок Чорнобильської катастрофи, дружинам (чоловікам) та опікунам (на час опікунства) дітей померлих громадян, смерть яких пов`язана з Чорнобильською катастрофою, на житлово-комунальні послуги</t>
  </si>
  <si>
    <t>1513015</t>
  </si>
  <si>
    <t>3015</t>
  </si>
  <si>
    <t>Надання пільг багатодітним сім`ям на житлово-комунальні послуги</t>
  </si>
  <si>
    <t>1513016</t>
  </si>
  <si>
    <t>3016</t>
  </si>
  <si>
    <t>Надання субсидій населенню для відшкодування витрат на оплату житлово-комунальних послуг</t>
  </si>
  <si>
    <t>1513017</t>
  </si>
  <si>
    <t>3017</t>
  </si>
  <si>
    <t>Компенсація населенню додаткових витрат на оплату послуг газопостачання, центрального опалення та централізованого постачання гарячої води</t>
  </si>
  <si>
    <t>1513020</t>
  </si>
  <si>
    <t>3020</t>
  </si>
  <si>
    <t>Надання пільг та субсидій населенню на придбання твердого та рідкого пічного побутового палива і скрапленого газу</t>
  </si>
  <si>
    <t>1513021</t>
  </si>
  <si>
    <t>3021</t>
  </si>
  <si>
    <t>1513023</t>
  </si>
  <si>
    <t>3023</t>
  </si>
  <si>
    <t>Надання пільг громадянам, які постраждали внаслідок Чорнобильської катастрофи, дружинам (чоловікам) та опікунам (на час опікунства) дітей померлих громадян, смерть яких пов`язана з Чорнобильською катастрофою, на придбання твердого палива</t>
  </si>
  <si>
    <t>1513025</t>
  </si>
  <si>
    <t>3025</t>
  </si>
  <si>
    <t>Надання пільг багатодітним сім`ям на придбання твердого палива та скрапленого газу</t>
  </si>
  <si>
    <t>1513026</t>
  </si>
  <si>
    <t>3026</t>
  </si>
  <si>
    <t>Надання субсидій населенню для відшкодування витрат на придбання твердого та рідкого пічного побутового палива і скрапленого газу</t>
  </si>
  <si>
    <t>1513030</t>
  </si>
  <si>
    <t>3030</t>
  </si>
  <si>
    <t>Надання пільг з оплати послуг зв`язку та інших передбачених законодавством пільг (крім пільг на одержання ліків, зубопротезування, забезпечення продуктами харчування, оплату електроенергії, природного і скрапленого газу, на побутові потреби, твердого</t>
  </si>
  <si>
    <t>1513034</t>
  </si>
  <si>
    <t>3034</t>
  </si>
  <si>
    <t>Надання пільг окремим категоріям громадян з послуг зв`язку</t>
  </si>
  <si>
    <t>1513035</t>
  </si>
  <si>
    <t>3035</t>
  </si>
  <si>
    <t>Компенсаційні виплати на пільговий проїзд автомобільним транспортом окремим категоріям громадян</t>
  </si>
  <si>
    <t>1513037</t>
  </si>
  <si>
    <t>3037</t>
  </si>
  <si>
    <t>Компенсаційні виплати за пільговий проїзд окремих категорій громадян на залізничному транспорті</t>
  </si>
  <si>
    <t>1513040</t>
  </si>
  <si>
    <t>3040</t>
  </si>
  <si>
    <t>Надання допомоги сім`ям з дітьми, малозабезпеченим сім`ям, інвалідам з дитинства, дітям-інвалідам та тимчасової допомоги дітям</t>
  </si>
  <si>
    <t>1513041</t>
  </si>
  <si>
    <t>3041</t>
  </si>
  <si>
    <t>Надання допомоги у зв`язку з вагітністю і пологами</t>
  </si>
  <si>
    <t>1513042</t>
  </si>
  <si>
    <t>3042</t>
  </si>
  <si>
    <t>Надання допомоги до досягнення дитиною трирічного віку</t>
  </si>
  <si>
    <t>1513043</t>
  </si>
  <si>
    <t>3043</t>
  </si>
  <si>
    <t>Надання допомоги при народженні дитини</t>
  </si>
  <si>
    <t>1513044</t>
  </si>
  <si>
    <t>3044</t>
  </si>
  <si>
    <t>Надання допомоги на дітей, над якими встановлено опіку чи піклування</t>
  </si>
  <si>
    <t>1513045</t>
  </si>
  <si>
    <t>3045</t>
  </si>
  <si>
    <t>Надання допомоги на дітей одиноким матерям</t>
  </si>
  <si>
    <t>1513046</t>
  </si>
  <si>
    <t>3046</t>
  </si>
  <si>
    <t>Надання тимчасової державної допомоги дітям</t>
  </si>
  <si>
    <t>1513047</t>
  </si>
  <si>
    <t>3047</t>
  </si>
  <si>
    <t>Надання допомоги при усиновленні дитини</t>
  </si>
  <si>
    <t>1513048</t>
  </si>
  <si>
    <t>3048</t>
  </si>
  <si>
    <t>Надання державної соціальної допомоги малозабезпеченим сім`ям</t>
  </si>
  <si>
    <t>1513049</t>
  </si>
  <si>
    <t>3049</t>
  </si>
  <si>
    <t>Надання державної соціальної допомоги інвалідам з дитинства та дітям-інвалідам</t>
  </si>
  <si>
    <t>1513080</t>
  </si>
  <si>
    <t>3080</t>
  </si>
  <si>
    <t>Надання допомоги по догляду за інвалідами I чи II групи внаслідок психічного розладу</t>
  </si>
  <si>
    <t>1513100</t>
  </si>
  <si>
    <t>3100</t>
  </si>
  <si>
    <t>Надання соціальних та реабілітаційних послуг громадянам похилого віку, інвалідам, дітям-інвалідам в установах соціального обслуговування</t>
  </si>
  <si>
    <t>1513104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</si>
  <si>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</si>
  <si>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</si>
  <si>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1513105</t>
  </si>
  <si>
    <t>3105</t>
  </si>
  <si>
    <t>Надання реабілітаційних послуг інвалідам та дітям-інвалідам</t>
  </si>
  <si>
    <t>1513180</t>
  </si>
  <si>
    <t>3180</t>
  </si>
  <si>
    <t>Надання соціальних гарантій інвалідам, фізичним особам, які надають соціальні послуги громадянам похилого віку, інвалідам, дітям-інвалідам, хворим, які не здатні до самообслуговування і потребують сторонньої допомоги</t>
  </si>
  <si>
    <t>1513181</t>
  </si>
  <si>
    <t>3181</t>
  </si>
  <si>
    <t>Забезпечення соціальними послугами громадян похилого віку, інвалідів, дітей-інвалідів, хворих, які не здатні до самообслуговування і потребують сторонньої допомоги, фізичними особами</t>
  </si>
  <si>
    <t>1513190</t>
  </si>
  <si>
    <t>3190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</si>
  <si>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і природного газу</t>
  </si>
  <si>
    <t>1513200</t>
  </si>
  <si>
    <t>3200</t>
  </si>
  <si>
    <t>Соціальний захист ветеранів війни та праці</t>
  </si>
  <si>
    <t>1513202</t>
  </si>
  <si>
    <t>3202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</si>
  <si>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</si>
  <si>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1513250</t>
  </si>
  <si>
    <t>3250</t>
  </si>
  <si>
    <t>Грошова компенсація за належні для отримання жилі приміщення для сімей загиблих осіб, визначених абзацами 5-8 пункту 1 статті 10, а також для осіб з інвалідністю І-ІІ групи, визначених абзацами 11-14 частини другої статті 7 Закону України `Про статус</t>
  </si>
  <si>
    <t>1513400</t>
  </si>
  <si>
    <t>3400</t>
  </si>
  <si>
    <t>Інші видатки на соціальний захист населення</t>
  </si>
  <si>
    <t>1518600</t>
  </si>
  <si>
    <t>2000000</t>
  </si>
  <si>
    <t>Служба у справах дітей та сім'ї Бориспільської міської ради</t>
  </si>
  <si>
    <t>2010000</t>
  </si>
  <si>
    <t>Служба у справах дітей та сім`ї Бориспільської міської ради</t>
  </si>
  <si>
    <t>2010180</t>
  </si>
  <si>
    <t>2013110</t>
  </si>
  <si>
    <t>3110</t>
  </si>
  <si>
    <t>Заклади і заходи з питань дітей та їх соціального захисту</t>
  </si>
  <si>
    <t>2013112</t>
  </si>
  <si>
    <t>3112</t>
  </si>
  <si>
    <t>Заходи державної політики з питань дітей та їх соціального захисту</t>
  </si>
  <si>
    <t>2013130</t>
  </si>
  <si>
    <t>3130</t>
  </si>
  <si>
    <t>Здійснення соціальної роботи з вразливими категоріями населення</t>
  </si>
  <si>
    <t>2013131</t>
  </si>
  <si>
    <t>3131</t>
  </si>
  <si>
    <t>Центри соціальних служб для сім`ї, дітей та молоді</t>
  </si>
  <si>
    <t>2013400</t>
  </si>
  <si>
    <t>Інші видатки на соціальний захист населення  </t>
  </si>
  <si>
    <t>2018600</t>
  </si>
  <si>
    <t>2400000</t>
  </si>
  <si>
    <t>Упраління культури, молоді та спорту Бориспільської міської ради</t>
  </si>
  <si>
    <t>2410000</t>
  </si>
  <si>
    <t>Управління культури, молоді та спорту Бориспільської міської ради</t>
  </si>
  <si>
    <t>2410180</t>
  </si>
  <si>
    <t>2413140</t>
  </si>
  <si>
    <t>3140</t>
  </si>
  <si>
    <t>Заходи державної політики з питань молоді</t>
  </si>
  <si>
    <t>2413143</t>
  </si>
  <si>
    <t>3143</t>
  </si>
  <si>
    <t>Інші заходи та заклади молодіжної політики</t>
  </si>
  <si>
    <t>2414020</t>
  </si>
  <si>
    <t>4020</t>
  </si>
  <si>
    <t>0821</t>
  </si>
  <si>
    <t>Театри</t>
  </si>
  <si>
    <t>2414030</t>
  </si>
  <si>
    <t>4030</t>
  </si>
  <si>
    <t>0822</t>
  </si>
  <si>
    <t>Фiлармонiї, музичнi колективи i ансамблі та iншi мистецькі заклади та заходи</t>
  </si>
  <si>
    <t>2414060</t>
  </si>
  <si>
    <t>4060</t>
  </si>
  <si>
    <t>0824</t>
  </si>
  <si>
    <t>Бiблiотеки</t>
  </si>
  <si>
    <t>2414070</t>
  </si>
  <si>
    <t>4070</t>
  </si>
  <si>
    <t>Музеї i виставки</t>
  </si>
  <si>
    <t>2414090</t>
  </si>
  <si>
    <t>4090</t>
  </si>
  <si>
    <t>0828</t>
  </si>
  <si>
    <t>Палаци i будинки культури, клуби та iншi заклади клубного типу</t>
  </si>
  <si>
    <t>2414100</t>
  </si>
  <si>
    <t>4100</t>
  </si>
  <si>
    <t>Школи естетичного виховання дiтей</t>
  </si>
  <si>
    <t>2414200</t>
  </si>
  <si>
    <t>4200</t>
  </si>
  <si>
    <t>0829</t>
  </si>
  <si>
    <t>Забезпечення діяльності централізованої бухгалтерії</t>
  </si>
  <si>
    <t>2415010</t>
  </si>
  <si>
    <t>5010</t>
  </si>
  <si>
    <t>Проведення спортивної роботи в регіоні</t>
  </si>
  <si>
    <t>2415011</t>
  </si>
  <si>
    <t>5011</t>
  </si>
  <si>
    <t>Проведення навчально-тренувальних зборів і змагань з олімпійських видів спорту</t>
  </si>
  <si>
    <t>2415060</t>
  </si>
  <si>
    <t>5060</t>
  </si>
  <si>
    <t>Інші заходи з розвитку фізичної культури та спорту</t>
  </si>
  <si>
    <t>2415062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</si>
  <si>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</si>
  <si>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</si>
  <si>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2418600</t>
  </si>
  <si>
    <t>4000000</t>
  </si>
  <si>
    <t>ГУЖКГ  виконавчого комітету Бориспільської міської ради</t>
  </si>
  <si>
    <t>4010000</t>
  </si>
  <si>
    <t>4010180</t>
  </si>
  <si>
    <t>4013240</t>
  </si>
  <si>
    <t>3240</t>
  </si>
  <si>
    <t>1050</t>
  </si>
  <si>
    <t>Організація та проведення громадських робіт</t>
  </si>
  <si>
    <t>4016010</t>
  </si>
  <si>
    <t>6010</t>
  </si>
  <si>
    <t>0610</t>
  </si>
  <si>
    <t>Забезпечення надійного та безперебійного функціонування житлово-експлуатаційного господарства</t>
  </si>
  <si>
    <t>4016020</t>
  </si>
  <si>
    <t>6020</t>
  </si>
  <si>
    <t>Капітальний ремонт об`єктів житлового господарства</t>
  </si>
  <si>
    <t>4016021</t>
  </si>
  <si>
    <t>6021</t>
  </si>
  <si>
    <t>Капітальний ремонт житлового фонду</t>
  </si>
  <si>
    <t>4016050</t>
  </si>
  <si>
    <t>6050</t>
  </si>
  <si>
    <t>Фінансова підтримка об`єктів комунального господарства</t>
  </si>
  <si>
    <t>4016051</t>
  </si>
  <si>
    <t>6051</t>
  </si>
  <si>
    <t>0620</t>
  </si>
  <si>
    <t>Забезпечення функціонування теплових мереж</t>
  </si>
  <si>
    <t>4016052</t>
  </si>
  <si>
    <t>6052</t>
  </si>
  <si>
    <t>Забезпечення функціонування водопровідно-каналізаційного господарства</t>
  </si>
  <si>
    <t>4016060</t>
  </si>
  <si>
    <t>6060</t>
  </si>
  <si>
    <t>Благоустрій міст, сіл, селищ</t>
  </si>
  <si>
    <t>4016100</t>
  </si>
  <si>
    <t>6100</t>
  </si>
  <si>
    <t>Впровадження засобів обліку витрат та регулювання споживання води та теплової енергії</t>
  </si>
  <si>
    <t>4016650</t>
  </si>
  <si>
    <t>6650</t>
  </si>
  <si>
    <t>0456</t>
  </si>
  <si>
    <t>Утримання та розвиток інфраструктури доріг</t>
  </si>
  <si>
    <t>4017470</t>
  </si>
  <si>
    <t>7470</t>
  </si>
  <si>
    <t>0490</t>
  </si>
  <si>
    <t>Внески до статутного капіталу суб`єктів господарювання</t>
  </si>
  <si>
    <t>4017810</t>
  </si>
  <si>
    <t>4018600</t>
  </si>
  <si>
    <t>Програма проведення незалежної оцінки об'єктів комунальної власності територіальної громади м.Бориспіль на 2015-2019 роки</t>
  </si>
  <si>
    <t>Програма проведення технічної інвентаризації та державної реєстрації речових прав на нерухоме майно об'єктів комунальної власності територіальної громади на 2016-2020 роки</t>
  </si>
  <si>
    <t>4019140</t>
  </si>
  <si>
    <t>4019180</t>
  </si>
  <si>
    <t>4600000</t>
  </si>
  <si>
    <t>Відділ Державного архітектурно-будівельного контролю</t>
  </si>
  <si>
    <t>4610000</t>
  </si>
  <si>
    <t>Відділ Державного архітектурно-будівельного контролю Бориспільської міської ради</t>
  </si>
  <si>
    <t>4610180</t>
  </si>
  <si>
    <t>4700000</t>
  </si>
  <si>
    <t>Управління капітального будівництва Бориспільської міської ради</t>
  </si>
  <si>
    <t>4710000</t>
  </si>
  <si>
    <t>4710180</t>
  </si>
  <si>
    <t>4711010</t>
  </si>
  <si>
    <t>Виконання капітальних робіт в дошкільних закладах освіти</t>
  </si>
  <si>
    <t>4711020</t>
  </si>
  <si>
    <t>Виконання капітальних робів в загальноосвітніх навчальних закладах, спеціалізованих школах, ліцеях, гімназіях</t>
  </si>
  <si>
    <t>4716060</t>
  </si>
  <si>
    <t>4716310</t>
  </si>
  <si>
    <t>6310</t>
  </si>
  <si>
    <t>Реалізація заходів щодо інвестиційного розвитку території</t>
  </si>
  <si>
    <t>4716650</t>
  </si>
  <si>
    <t>4719140</t>
  </si>
  <si>
    <t>4719180</t>
  </si>
  <si>
    <t>4800000</t>
  </si>
  <si>
    <t>Управління  містобудування та архітектури Бориспільської міської ради</t>
  </si>
  <si>
    <t>4810000</t>
  </si>
  <si>
    <t>4810180</t>
  </si>
  <si>
    <t>4816430</t>
  </si>
  <si>
    <t>6430</t>
  </si>
  <si>
    <t>0443</t>
  </si>
  <si>
    <t>Розробка схем та проектних рішень масового застосування</t>
  </si>
  <si>
    <t>7500000</t>
  </si>
  <si>
    <t>Фінансове управління виконавчого комітету Бориспільської міської ради</t>
  </si>
  <si>
    <t>7510000</t>
  </si>
  <si>
    <t>7510180</t>
  </si>
  <si>
    <t>7519010</t>
  </si>
  <si>
    <t>9010</t>
  </si>
  <si>
    <t>Обслуговування боргу</t>
  </si>
  <si>
    <t>7600000</t>
  </si>
  <si>
    <t>Фінансовий орган (в частині міжбюджетних трансфертів, резервного фонду)</t>
  </si>
  <si>
    <t>7610000</t>
  </si>
  <si>
    <t>Фінансове управління виконавчого комітету Бориспільської міської ради (в частині міжбюджетних трансфертів, резервного фонду)</t>
  </si>
  <si>
    <t>7618010</t>
  </si>
  <si>
    <t>8010</t>
  </si>
  <si>
    <t>Резервний фонд</t>
  </si>
  <si>
    <t>7618120</t>
  </si>
  <si>
    <t>8120</t>
  </si>
  <si>
    <t>Реверсна дотація</t>
  </si>
  <si>
    <t>7618390</t>
  </si>
  <si>
    <t>8390</t>
  </si>
  <si>
    <t>7618800</t>
  </si>
  <si>
    <t>8800</t>
  </si>
  <si>
    <t>Інші субвенції</t>
  </si>
  <si>
    <t xml:space="preserve"> 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</si>
  <si>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</si>
  <si>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</si>
  <si>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</si>
  <si>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</si>
  <si>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Додаток №4</t>
  </si>
  <si>
    <t>Повернення кредитів до  бюджет  міста Борисполя та розподіл надання кредитів з  бюджет  міста Борисполя в 2017 році</t>
  </si>
  <si>
    <t>Надання кредитів</t>
  </si>
  <si>
    <t>Повернення кредитів</t>
  </si>
  <si>
    <t>Кредитування - всього</t>
  </si>
  <si>
    <t>Разом</t>
  </si>
  <si>
    <t>0317480</t>
  </si>
  <si>
    <t>7480</t>
  </si>
  <si>
    <t>Виконання Автономною Республікою Крим чи територіальною громадою міста гарантійних зобов`язань за позичальників, що отримали кредити під місцеві гарантії</t>
  </si>
  <si>
    <t>4112</t>
  </si>
  <si>
    <t>Надання кредитів підприємствам, установам, організаціям</t>
  </si>
  <si>
    <t>0317490</t>
  </si>
  <si>
    <t>7490</t>
  </si>
  <si>
    <t>Повернення коштів, наданих із бюджету Автономної Республіки Крим чи місцевого самоврядування для виконання Автономною Республікою Крим чи територіальною громадою міста гарантійних зобов`язань за позичальників, що отримили кредити під місцеві гарантії</t>
  </si>
  <si>
    <t>4122</t>
  </si>
  <si>
    <t>Повернення кредитів підприємствами, установами, організаціями</t>
  </si>
  <si>
    <t>4018090</t>
  </si>
  <si>
    <t>Надання та повернення бюджетних позичок суб`єктам підприємницької діяльності</t>
  </si>
  <si>
    <t>4018091</t>
  </si>
  <si>
    <t>8091</t>
  </si>
  <si>
    <t>Надання бюджетних позичок суб`єктам підприємницької діяльності</t>
  </si>
  <si>
    <t>4018092</t>
  </si>
  <si>
    <t>8092</t>
  </si>
  <si>
    <t>Повернення бюджетних позичок</t>
  </si>
  <si>
    <t xml:space="preserve">Додаток №7
                            до рішення Бориспільської міської ради                                    від 07.09.2017 №2234-30-VII
</t>
  </si>
  <si>
    <t xml:space="preserve">Перелік місцевих (регіональних) програм, які фінансуватимуться за рахунок коштів
міського  бюджету  у 2017 році
</t>
  </si>
  <si>
    <t>(грн)</t>
  </si>
  <si>
    <t>Код програмної класифікації видатків та кредитування місцевих бюджетів</t>
  </si>
  <si>
    <t>Код ТПКВКМБ /
ТКВКБМС</t>
  </si>
  <si>
    <t>Код ФКВКБ</t>
  </si>
  <si>
    <t>Найменування головного розпорядника, відповідального виконавця, бюджетної програми або напряму видатків
згідно з типовою відомчою/ТПКВКМБ /
ТКВКБМС</t>
  </si>
  <si>
    <t>Найменування місцевої (регіональної) програми</t>
  </si>
  <si>
    <t>Разом загальний та спеціальний фонди</t>
  </si>
  <si>
    <t>Керівництво і управління у сфері виконавчого комітету міської ради</t>
  </si>
  <si>
    <t>Програма інформування громадскості, щодо діяльності органів місцевого самоврядування у місті Борисполі на 2016- 2020роки</t>
  </si>
  <si>
    <t>Сприяння діяльності телебачення та рідіомовлення</t>
  </si>
  <si>
    <t>Програма підтримки та розвитку комунально підприємства “ТелеРадіоСтудія “ Бориспіль” на 2015-2017роки</t>
  </si>
  <si>
    <t>Програма розвитку і діяльності громадсько-політичної газети “Трудова слава” на 2013-2017 роки</t>
  </si>
  <si>
    <t>Проведення заходів з землеустрою</t>
  </si>
  <si>
    <t>Програма проведення експертної грошової оцінки земельних ділянок несільськогосподарського призначення у місті Борисполі, що підлягають продажу на 2016 - 2020 роки</t>
  </si>
  <si>
    <t>Цільова соціальна Програма розвитку цивільного захисту у місті Борисполі на 2015-2017 роки</t>
  </si>
  <si>
    <t xml:space="preserve">Програма відзначення державних  та професійних свят, ювілейних дат,заохочення та заслуги перед містом Борисполем на 2016- 2020 роки </t>
  </si>
  <si>
    <t>Програма співпраці виконавчого комітету міської ради, з інститутами громадянського суспільства, дорадчими органами виконавчого комітету міської ради та сприяння розвитку демократизації суспільства у місті Борисполі на 2016 - 2020 роки.</t>
  </si>
  <si>
    <t>Програма підтримки громадських формувань з охорони громадського порядку на 2016 - 2018 роки</t>
  </si>
  <si>
    <t>Програма матеріально-технічного забезпечення Управління патрульної поліції у місті Борисполі на 2017 - 2019 роки</t>
  </si>
  <si>
    <t>Програма охорони навколишнього природного середовища у місті Борисполі на 2016-2020 роки</t>
  </si>
  <si>
    <t>Програма відпочинку та оздоровлення дітей на 2013-2017 роки</t>
  </si>
  <si>
    <t>Надання пільг з оплати послуг зв’язку та інших передбачених законодавством пільг (крім пільг на одержання ліків, зубопротезування, забезпечення продуктами харчування, оплату електроенергії, природного і скрапленого газу, на побутові потреби, твердого та рідкого пічного побутового палива, послуг тепло-, водопостачання і водовідведення, квартирної плати (утримання будинків і споруд та прибудинкових територій), вивезення побутового сміття та рідких нечистот) та компенсації за пільговий проїзд окремих категорій громадян</t>
  </si>
  <si>
    <t>Надання пільг окремим категоріям громадян з оплати послуг зв'язку</t>
  </si>
  <si>
    <t>Комплексна програма "Турбота" на 2015-2020 роки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</si>
  <si>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</si>
  <si>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 xml:space="preserve">Надання фінансової підтримки громадським організаціям інвалідів і ветеранів, діяльність яких має соціальну спрямованість </t>
  </si>
  <si>
    <t>Програма підтримки діяльності Бориспільської міської організації ветеранів України на 2016-2020 роки</t>
  </si>
  <si>
    <t>Інші видатки на соціальний захист населенню</t>
  </si>
  <si>
    <t>Комплексна програма підтримки сім'ї та забезпечення прав дитини "Назустріч дітям" до 2017 року</t>
  </si>
  <si>
    <t>Міська цільова програма з надання соціальної та правової допомоги демобілізованим військовослужбовцям, які брали участь в антитерориристичній операції, та їх сім'ям у 2017 році</t>
  </si>
  <si>
    <t>Реалізація державної політики у молодіжній сфері</t>
  </si>
  <si>
    <t>Програма реалізації молодіжної, сімейної та гендерної політики на 2013 - 2017 роки</t>
  </si>
  <si>
    <t>Головне управління житлово- комунального господарства виконавчого комітету Бориспільської міської ради</t>
  </si>
  <si>
    <t>Програма організації та проведення оплачуваних громадських та інших робіт тимчасового характеру на 2015-2017 роки у місті Борисполі</t>
  </si>
  <si>
    <t>Програма по утриманню житлового фонду міста Борисполя на 2016 - 2020 роки</t>
  </si>
  <si>
    <t>Програма розвитку ліфтового господарства у місті Борисполі на 2016 - 2020 роки</t>
  </si>
  <si>
    <t>Капітальний ремонт об’єктів житлового господарства</t>
  </si>
  <si>
    <t>Фінансова підтримка об’єктів комунального господарства</t>
  </si>
  <si>
    <t>Програма розвитку та модернізації об'эктів теплопостачання у м.Бориспіль на 2016 - 2020 роки</t>
  </si>
  <si>
    <t>Програма щодо підтримки діяльності комунальних підприємств міста Борисполя на 2015 - 2019 роки</t>
  </si>
  <si>
    <t>Забезпечення функціонування водопровідно -каналізаційного господарства</t>
  </si>
  <si>
    <t>Програма забезпечення міста Борисполя якісною питною водою на 2006-2020 роки</t>
  </si>
  <si>
    <t>Програма благоустрою міста Борисполя на 2015 - 2019 роки</t>
  </si>
  <si>
    <t>Програма енергозбереження, енергоефективності та термомодернізації в житлових будинках міста Борисполя на 2015 - 2018 роки</t>
  </si>
  <si>
    <t>Утримання та розвиток інфрастуктури доріг</t>
  </si>
  <si>
    <t>Програма розвитку дорожнього господарства та безпеки руху міста Борисполя на 2016 - 2020 роки</t>
  </si>
  <si>
    <t>Внески до статутного капіталу суб’єктів господарювання</t>
  </si>
  <si>
    <t>Програма про проведення незалежної оцінки об'єктів комунальної власності територіальної громади м. Бориспіль на 2015-2019 роки</t>
  </si>
  <si>
    <t>Програма по проведенню технічної інвентаризації та державної реєстрації речових прав на нерухоме майно об'ектів комунальної власності територіальної громади на 2016 - 2020 роки</t>
  </si>
  <si>
    <t>Програма охорони навколишнього природного середовища у місті Борисполі на 2016 - 2020 роки</t>
  </si>
  <si>
    <t>Управління архітектури та містобудування Бориспільської міської ради</t>
  </si>
  <si>
    <t>Програма розробки містобудівної документації у місті Борисполі на 2016 - 2018 роки</t>
  </si>
  <si>
    <t xml:space="preserve">Всього </t>
  </si>
  <si>
    <t>Секретар міської ради                                                                                                                                                                                                                                    Я.М.Годунок</t>
  </si>
  <si>
    <t>Секретар міської ради                                                                                           Я.М.Годунок</t>
  </si>
  <si>
    <t xml:space="preserve">Всього видатків </t>
  </si>
  <si>
    <t>Зовнішнє газопостачання об’єкту при нестандартному приєднанні ДНЗ по вул. Привокзальна, 14-а</t>
  </si>
  <si>
    <t>Цільові фонди, утворені органами місцевого самоврядування і місцевими органами виконавчої влади</t>
  </si>
  <si>
    <t>Виотовлення проекту землеустрою щодо зміни цільового призначення земельної ділянки площею 0,1196 га по вул. Київський Шлях, 72-а у м. Бориспіль під будівництво філіалу Бориспільського державного історичного музею "Древній Бориспіль"</t>
  </si>
  <si>
    <t>Виготовлення технічної документації із землеустрою щодо поділу земельної ділянки площею 1,8823 га (кадастровий номер 3210500000:10:012:0014) на дві земельні ділянки площею 0,1196 га та 1,7627 га по вул. Київський шлях, 72-а у м. Борисполі</t>
  </si>
  <si>
    <t>Приєднання до електричних мереж спортивного комплексу в НВК "Ліцей "Дизайн-освіта" імені Павла Чубинського</t>
  </si>
  <si>
    <t>Топографічно-геодезичні роботи та інженерно-геологічні вишукування по об’єкту "Будівництво дошкільного навчального закладу по вул. Володимира Момота"</t>
  </si>
  <si>
    <t>Експертиза, корегування проектно -кошторисної документації та будівництво дошкільного навчального закладу по вул. Володимира Момота</t>
  </si>
  <si>
    <t>Поточний ремонт каналізаційної мережі та водопровідної мережі по вул. Головатого, 32-а</t>
  </si>
  <si>
    <t>Поточний ремонт дитячих спортивно-розважальних майданчиків на території міста</t>
  </si>
  <si>
    <t>Поточний ремонт нежитлового приміщення в житловому будинку по вул. Київський Шлях, 24</t>
  </si>
  <si>
    <t xml:space="preserve">Послуга з аудиторської перевірки фінансового стану комунальних підприємств міста </t>
  </si>
  <si>
    <t>Поточний ремонт підвального приміщення будівлі по вул. Чехова, 2</t>
  </si>
  <si>
    <t>Головне управління житлово-комунального господарства виконавчого комітету Бориспільської міської ради</t>
  </si>
  <si>
    <t xml:space="preserve">Кадастрова зйомка фактичного розташування земельної ділянки в масштабі 1:500 та проектно-вишукувальні роботи з розроблення проекту землеустрою щодо відведення земельної ділянки  у постійне користування для будівництва та обслуговування ДНЗ, за адресою вул. Привокзальна, 3-В </t>
  </si>
  <si>
    <t xml:space="preserve">Кадастрова зйомка фактичного розташування земельної ділянки в масштабі 1:500 та проектно-вишукувальні роботи з розроблення проекту землеустрою щодо відведення земельної ділянки площею у межах 1,000 га у постійне користування для будівництва та обслуговування ДНЗ, за адресою вул. Франка, 10 </t>
  </si>
  <si>
    <t>Кадастрова зйомка фактичного розташування земельної ділянки в масштабі 1:500 та проекто-вишукувальні роботи з розроблення проекту землеустрою щодо відведення земельної ділянки площею 0,3500 га у постійне користування для будівництва та обслуговування ЗОШ І-ІІІ ступенів,  яка знаходиться за адресою: вул. Раїси Окіпної,3  м. Бориспіль</t>
  </si>
  <si>
    <t>Кадастрова зйомка фактичного розташування земельної ділянки в масштабі 1:500 та проекто-вишукувальні роботи з розроблення проекту землеустрою щодо відведення земельної ділянки площею 0,3600 га у постійне користування для будівництва та обслуговування навчально-виховного комплексу, яка знаходиться за адресою: вул. Світлична, 1-в м. Бориспіль</t>
  </si>
  <si>
    <t>Придбання питного фонтанчика в міський парк</t>
  </si>
  <si>
    <t>Придбання книги "Червоний терор. Політичні репресії на Бориспільщині в 1920-1930 роках"</t>
  </si>
  <si>
    <t>Придбання мулососа для очистки фонтана</t>
  </si>
  <si>
    <t>Перевезення військовозобов’язаних на полігон на навчальні стрільби (військомат)</t>
  </si>
  <si>
    <t>Матеріальна допомога учаснику АТО, інваліду ІІ гр. Іллюшку М. А.</t>
  </si>
  <si>
    <t>Утримання виконавчого комітету міської ради</t>
  </si>
  <si>
    <t>Придбання яєць декоративних (розписне яйце з підставкою)</t>
  </si>
  <si>
    <t>Субсидії та поточні трансферти підприємствам (ДАП "Україна")</t>
  </si>
  <si>
    <t>Фінансова допомога для проведення навчально-тренувальних зборів</t>
  </si>
  <si>
    <t>Придбання медичних банкеток та крісел для Бориспільської ЦРЛ</t>
  </si>
  <si>
    <t>Разом видатків на поточний рік</t>
  </si>
  <si>
    <t>Назва об'єкту відповідно до проектно-кошторисної документації; тощо</t>
  </si>
  <si>
    <t>Найменування головного розпорядника, відповідального виконавця, бюджетної програми або напряму видатків згідно з типовою відомчою /ТПКВКМБ/ТКВКБМС</t>
  </si>
  <si>
    <t>Код ТПКВКМБ/ТКВКБМС</t>
  </si>
  <si>
    <t>Код прграмної класифікації видатків та кредитування місцевого бюджету</t>
  </si>
  <si>
    <t xml:space="preserve">ЗА  РАХУНОК ЦІЛЬОВОГО ФОНДУ </t>
  </si>
  <si>
    <r>
      <t xml:space="preserve">ВИДАТКИ НА ЯКІ У </t>
    </r>
    <r>
      <rPr>
        <b/>
        <sz val="16"/>
        <rFont val="Georgia"/>
        <family val="1"/>
        <charset val="204"/>
      </rPr>
      <t>2017</t>
    </r>
    <r>
      <rPr>
        <b/>
        <sz val="14"/>
        <rFont val="Georgia"/>
        <family val="1"/>
        <charset val="204"/>
      </rPr>
      <t xml:space="preserve"> РОЦІ БУДУТЬ ПРОВОДИТИСЯ</t>
    </r>
  </si>
  <si>
    <t>ПЕРЕЛІК ОБ'ЄКТІВ,</t>
  </si>
  <si>
    <t>від   07.09.2017  №2234 -30 -VIІ</t>
  </si>
  <si>
    <t>Додаток № 8</t>
  </si>
  <si>
    <t xml:space="preserve">                                        Секретар                                                                                             Я.М. Годунок                                                                             </t>
  </si>
  <si>
    <t>Будівництво притулку для тварин по вул. Гоголя, 63 у м. Борисполі</t>
  </si>
  <si>
    <t>Виготовлення проектно-кошторисної документації та експертиза на водопониження в межах вул. Вишневої та мікрорайону "Нестерівка"</t>
  </si>
  <si>
    <t>Виготовлення проектно-кошторисної документації та експертиза на водопониження в межах вул. Момота, вул. Ватутіна та мікрорайону "Соцмістечко"</t>
  </si>
  <si>
    <t xml:space="preserve">Виготовлення робочого проекту з поліпшення технічного стану та благоустрій озера "Гульківка" в м. Борисполі </t>
  </si>
  <si>
    <t xml:space="preserve">Поліпшення технічного стану та благоустрій озера по вул. Поповича в м. Борисполі </t>
  </si>
  <si>
    <t xml:space="preserve">Поліпшення технічного стану та благоустрій Комсомольського (Олесницького) озера  в м. Борисполі </t>
  </si>
  <si>
    <t xml:space="preserve">Поліпшення технічного стану та благоустрій озера по вул. Олександрівська в м. Борисполі </t>
  </si>
  <si>
    <t>Поліпшення технічного стану та благоустрою верхньої та нижньої водойми та водостокової мережі між ними по вул. Робітнича -вул. Банківська в м. Бориспіль</t>
  </si>
  <si>
    <t xml:space="preserve"> Водопониження та захист від підтоплення житлових об’єктів та територій по вул. С.Камінського до вул. Скіфська </t>
  </si>
  <si>
    <t xml:space="preserve">Виготовлення проектно-кошторисної документації та експертиза на водопониження та захист від підтоплення житлових об’єктів та територій по вул. С.Камінського до вул. Скіфська </t>
  </si>
  <si>
    <t>Придбання дерев для озеленення Книшового  меморіального паркового комплексу</t>
  </si>
  <si>
    <t>Придбання автомобіля сміттєвоза МАЗ 5340</t>
  </si>
  <si>
    <t>Проведення гідротехнічних заходів з захисту від підтоплення і затоплення, направлених на зниження до допустимого рівня негативного впливу на території житлової забудови і об’єкти комунального господарства - розчистка діючих водовідвідних каналів міста</t>
  </si>
  <si>
    <t xml:space="preserve">Озеленення прибудинкової території біля житлового будинку  по вул Сергія Камінського, 15 </t>
  </si>
  <si>
    <t>Заходи (послуги) з озеленення міста</t>
  </si>
  <si>
    <t>Головне управління житлово-комунального господарства виконавчого комітету Бориспільскої міської ради</t>
  </si>
  <si>
    <t>Виконання робіт з ліквідації радіаційних аварій на території міста, а саме: радіологічне обстеження виявлених в незаконному оббігу радіоактивних матеріалів, їх експертиза, транспортування, зберігання та ліквідація</t>
  </si>
  <si>
    <t>Найменування головного розпорядника, відповідального виконавця бюджетної програми або напрямку видатків згідно з типовою відомчою/ТПКВКМБ/ТКВКБМС</t>
  </si>
  <si>
    <t>ЗА  РАХУНОК КОШТІВ ФОНДУ ОХОРОНИ НАВКОЛИШНЬОГО ПРИРОДНОГО СЕРЕДОВИЩА</t>
  </si>
  <si>
    <r>
      <t xml:space="preserve">ВИДАТКИ НА ЯКІ У </t>
    </r>
    <r>
      <rPr>
        <b/>
        <sz val="16"/>
        <rFont val="Georgia"/>
        <family val="1"/>
        <charset val="204"/>
      </rPr>
      <t xml:space="preserve">2017 </t>
    </r>
    <r>
      <rPr>
        <b/>
        <sz val="14"/>
        <rFont val="Georgia"/>
        <family val="1"/>
        <charset val="204"/>
      </rPr>
      <t>РОЦІ БУДУТЬ ПРОВОДИТИСЯ</t>
    </r>
  </si>
  <si>
    <t>від 07.09.2017 №2234 -30 -VIІ</t>
  </si>
  <si>
    <t>Додаток №9</t>
  </si>
  <si>
    <t>-</t>
  </si>
  <si>
    <t>Субвенції до районного бюджету Бориспільського району</t>
  </si>
  <si>
    <t>Субвенції з районного бюджету Бориспільського району</t>
  </si>
  <si>
    <t>Освітня субвенція</t>
  </si>
  <si>
    <t>Медична субвенція</t>
  </si>
  <si>
    <t>Субвенція з державного бюджету місцевим бюджетам наздійснення заходів щодо соціально-економічного розвитку окремих територій</t>
  </si>
  <si>
    <t>Субвенція з державного бюджету місцевим бюджетам на виплату грошової компенсації за належні для отримання жилі приміщення для сімейзагиблихосіб, визначених абзацами 5-8 пункту 1 статті10, а також для осіб з інвалідністю І-ІІ групи, визначених абзацами 11-14 частини другої статті 7 ЗУ "Про статус ветеранів війни, гарантії їх соціального захисту", та осіб, які втратили функціональні можливості нижніх кінцівок, інвалідність яких настала внаслідок поранення, контузії, каліцтва або захворювання, одержаних під час безпосередньої участі в антитерористичній операції, та потребують поліпшення житлових умов</t>
  </si>
  <si>
    <t xml:space="preserve">Субвенція з державного бюджету на виплату державної соціальної допомоги на дітей-сиріт та дітей позбавлених батьківського піклування у прийомних сім’ях та будинках сімейного типу за принципом “гроші ходять за дитиною”  </t>
  </si>
  <si>
    <t xml:space="preserve"> Субвенція з державного бюджету на надання пільг та житлових субсидій на  придбання твердого  та  рідкого пічного палива і скрапленого газу окремим категоріям громадян</t>
  </si>
  <si>
    <t>Субвенція з державного бюджету місцевим бюджетам на виплату допомоги сім'ям з дітьми, малозабезпеченим сім'ям, інвалідам з дитинства, дітям-інвалідам та тимчасової державної допомоги дітям та допомоги на догляд за інвалідами I та II групи внаслідок психічного захворювання</t>
  </si>
  <si>
    <t xml:space="preserve">Субвенція з державного бюджету на виплату пільг та субсидій населенню на  оплату електроенергії, природного газу, послуг тепло-, водопостачання і водовідведення, квартирної плати, вивезення побутового сміття та рідких нечистот </t>
  </si>
  <si>
    <t>м. Бориспіль</t>
  </si>
  <si>
    <t>О6</t>
  </si>
  <si>
    <t>Сума</t>
  </si>
  <si>
    <t xml:space="preserve">Назва </t>
  </si>
  <si>
    <t>Назва</t>
  </si>
  <si>
    <t>О4</t>
  </si>
  <si>
    <t>Субвенція спеціального фонду на:</t>
  </si>
  <si>
    <t>Субвенція загального фонду на:</t>
  </si>
  <si>
    <t>О3</t>
  </si>
  <si>
    <t>Субвенції з державного бюджету</t>
  </si>
  <si>
    <t>Дотації державному бюджету</t>
  </si>
  <si>
    <t xml:space="preserve">Назва місцевого бюджету адміністративно-територіальної одиниці  </t>
  </si>
  <si>
    <t>Код бюджету</t>
  </si>
  <si>
    <t>O2</t>
  </si>
  <si>
    <t>Міжбюджетні трансферти з бюджету міста Борисполя місцевим/державному бюджетами на 2017 рік</t>
  </si>
  <si>
    <t xml:space="preserve">Додаток № 5
до рішення Бориспільської міської ради
                                                                                                                        від 07.09.2017 № 2234-30- VIІ      </t>
  </si>
  <si>
    <t>Додаток №6</t>
  </si>
  <si>
    <t>від 07.09.2017 № 2234 -30 - VIІ</t>
  </si>
  <si>
    <t xml:space="preserve">ЗА  РАХУНОК КОШТІВ БЮДЖЕТУ РОЗВИТКУ </t>
  </si>
  <si>
    <t xml:space="preserve">Загальний обсяг фінансування будівництва </t>
  </si>
  <si>
    <t>Відсоток завершеності будівництва об'єктів на майбутні роки</t>
  </si>
  <si>
    <t>Всього видатків на завершення будівництва об'єктів на майбутні роки</t>
  </si>
  <si>
    <t>Капітальні видатки</t>
  </si>
  <si>
    <t>Сприяння діяльності телебачання і радіомовлення</t>
  </si>
  <si>
    <t>Проведення експертної грошової оцінки земельних ділянок, що підлягають продажу</t>
  </si>
  <si>
    <t>Керівництво і управління у сфері освіти</t>
  </si>
  <si>
    <t>Надання загальної середньої освіти загальноосвітніми навчальними закладами</t>
  </si>
  <si>
    <t>Виготовлення проектно-кошторисної документаії та комплексна державна експертиза на капітальний ремонт НВК "Спеціалізована школа І-ІІІ ступенів - загальноосвітня школа І-ІІІ ступенів" імені К.Могилка</t>
  </si>
  <si>
    <t>Капітальний ремонт НВК "Спеціалізована школа І-ІІІ ступенів - загальноосвітня школа І-ІІІ ступенів" імені К.Могилка</t>
  </si>
  <si>
    <t>Капітальний ремонт (термомодернізація) покрівлі дитячо-юнацької спортивної школи по вул. Першого Травня,4</t>
  </si>
  <si>
    <t>Керівництво і управління у сфері соціального захисту населення</t>
  </si>
  <si>
    <t>Грошова компенсація за належні для отримання жилі приміщення для сімейзагиблихосіб, визначених абзацами 5-8 пункту 1 статті10, а також для осіб з інвалідністю І-ІІ групи, визначених абзацами 11-14 частини другої статті 7 ЗУ "Про статус ветеранів війни, гарантії їх соціального захисту", та осіб, які втратили функціональні можливості нижніх кінцівок, інвалідність яких настала внаслідок поранення, контузії, каліцтва або захворювання, одержаних під час безпосередньої участі в антитерористичній операції, та потребують поліпшення житлових умов</t>
  </si>
  <si>
    <t>Капітальні трансферти населенню</t>
  </si>
  <si>
    <t>Музеї і виставки</t>
  </si>
  <si>
    <t>Палаци і будинки культури, клуби та інші заклади клубного типу</t>
  </si>
  <si>
    <t>Інші культурно-освітні заклади та заходи</t>
  </si>
  <si>
    <t>Підтримка спорту вищих досягнень та організацій, яякі здійснюють фізкультурно-спортивну діяльність в регіоні</t>
  </si>
  <si>
    <t>Виготовлення проектно-кошторисної документації, експертиза та капітальний ремонт хокейного стадіону "Колос" зі штучним покриттям</t>
  </si>
  <si>
    <t>010116</t>
  </si>
  <si>
    <t>Органи місцевого самоврядування</t>
  </si>
  <si>
    <t xml:space="preserve">Капітальний ремонт житлового фонду </t>
  </si>
  <si>
    <t>Виготовлення проектно-кошторисної документації на капітальний ремонт (заміна) пасажирського ліфта у житловому будинку по провулку Бабкіна,4 під'їзди І,ІІ</t>
  </si>
  <si>
    <t>Експертиза проектно-кошторисної документації на капітальний ремонт (заміна) пасажирських ліфтів у житлових будинках</t>
  </si>
  <si>
    <t>Капітальний ремонт (заміна) пасажирського ліфта у житловому будинку по вул. Нова,ІІ,буд. 2, під'їзд 4</t>
  </si>
  <si>
    <t>Капітальний ремонт (заміна) пасажирського ліфта у житловому будинку по вул. Бежівка, 4, під'їзд  2</t>
  </si>
  <si>
    <t>Виготовлення проектно-кошторисної документації на капітальний ремонт житлового будинку по вул. Лютнева,4</t>
  </si>
  <si>
    <t>Виготовлення проектно-кошторисної документації на капітальний ремонт житлового будинку по вул.  Петропавлівська, 31</t>
  </si>
  <si>
    <t>Виготовлення проектно-кошторисної документації на капітальний ремонт житлового будинку по вул. Бежівка,1</t>
  </si>
  <si>
    <t>Виготовлення проектно-кошторисної документації на капітальний ремонт житлового будинку по вул. Київський Шлях, 2-а</t>
  </si>
  <si>
    <t>Виготовлення проектно-кошторисної документації на капітальний ремонт житлового будинку по вул. Глибоцька, 81</t>
  </si>
  <si>
    <t>Виготовлення проектно-кошторисної документації на капітальний ремонт житлового будинку по вул. Бежівка,9</t>
  </si>
  <si>
    <t>Виготовлення проектно-кошторисної документації на капітальний ремонт житлового будинку по вул.  Головатого, 3</t>
  </si>
  <si>
    <t>Виготовлення проектно-кошторисної документації на капітальний ремонт житлового будинку по вул.  Головатого, 4</t>
  </si>
  <si>
    <t>Корегування проектно-кошторисної документації на капітальний ремонт житлового будинку по вул. Нижній Вал, 1</t>
  </si>
  <si>
    <t>Виготовлення проектно-кошторисної документації на капітальний ремонт житлового будинку по вул. Володимира Момота, 48</t>
  </si>
  <si>
    <t>Виготовлення проектно-кошторисної документації на капітальний ремонт житлового будинку по вул. Привокзальна, 5</t>
  </si>
  <si>
    <t>Експертиза проектно-кошторисної документації на капітальний ремонт житлових будинків</t>
  </si>
  <si>
    <t>Капітальний ремонт житлового будинку по вул. Київський Шлях, 20</t>
  </si>
  <si>
    <t>Капітальний ремонт житлового будинку по вул. Нижній Вал,5</t>
  </si>
  <si>
    <t>Капітальний ремонт житлового будинку по вул. Нижній Вал,1</t>
  </si>
  <si>
    <t>Виготовлення проектно-кошторисної документації та капітальний ремонт житлового будинку по Соцмістечку,240</t>
  </si>
  <si>
    <t>Виготовлення проектно-кошторисної документації на реконструкцію житлового будинку Соцмістечко, 350</t>
  </si>
  <si>
    <t>Виготовлення проектно-кошторисної документації на реконструкцію житлового будинку по вул. Київський Шлях, 73</t>
  </si>
  <si>
    <t>Виготовлення проектно-кошторисної документації на реконструкцію житлового будинку по вул. Київський Шлях, 81</t>
  </si>
  <si>
    <t>Виготовлення проектно-кошторисної документації на реконструкцію житлового будинку по вул. Головатого,15</t>
  </si>
  <si>
    <t>Виготовлення проектно-кошторисної документації на реконструкцію житлового будинку по вул. Головатого,6</t>
  </si>
  <si>
    <t>Виготовлення проектно-кошторисної документації на реконструкцію житлового будинку по вул. Глибоцька,81</t>
  </si>
  <si>
    <t>Виготовлення проектно-кошторисної документації на реконструкцію житлового будинку по вул. Глибоцька,83</t>
  </si>
  <si>
    <t>Експертиза проектно-кошторисної документації на реконструкцію житлових будинків</t>
  </si>
  <si>
    <t>Реконструкція системи опалення - влаштування індивідуального теплового пункту в житловому будинку по вул. Київський Шлях,2/4</t>
  </si>
  <si>
    <t>Комплексна державна експертиза проектно-кошторисної документації на капітальний ремонт  та реконструкцію житлових будинків</t>
  </si>
  <si>
    <t>Експертиза проектно-кошторисної документації на капітальний ремонт скверів</t>
  </si>
  <si>
    <t>Виготовлення проектно-кошторисної документації на капітальний ремонт скверу по вул. Київський Шлях,73</t>
  </si>
  <si>
    <t>Виготовлення проектно-кошторисної документації на капітальний ремонт скверу по вул. Франка, 5</t>
  </si>
  <si>
    <t>Виготовлення проектно-кошторисної документації на капітальний ремонт скверу по вул. Ватутіна, 73</t>
  </si>
  <si>
    <t>Капітальний ремонт скверу по вул. Ватутіна, 73</t>
  </si>
  <si>
    <t>Виготовлення проектно-кошторисної документації на капітальний ремонт скверу по вул. Соборна</t>
  </si>
  <si>
    <t>Виготовлення проектно-кошторисної документації та капітальний ремонт скверу по провулку Бабкіна, 12</t>
  </si>
  <si>
    <t>Виготовлення та експертиза проектно-кошторисної документації на капітальний ремонт тротуару на Книшовому меморіальному комплексі</t>
  </si>
  <si>
    <t>Капітальний ремонт тротуару на Книшевому меморіальному комплексі</t>
  </si>
  <si>
    <t>Капітальний ремонт дороги по вул. Василя Стуса</t>
  </si>
  <si>
    <t>Капітальний ремонт дороги по частині  вул. Березовського - Вересая</t>
  </si>
  <si>
    <t>Капітальний ремонт дороги по вул. Георгія Тороповського</t>
  </si>
  <si>
    <t>Капітальний ремонт дороги по вул. Соборна</t>
  </si>
  <si>
    <t>Капітальний ремонт дороги по вул. Плеханова</t>
  </si>
  <si>
    <t>Капітальний ремонт дороги по вул. Глінки</t>
  </si>
  <si>
    <t>Капітальний ремонт дороги по вул. Збанацького</t>
  </si>
  <si>
    <t>Капітальний ремонт дороги по вул. Володимира Момота</t>
  </si>
  <si>
    <t>Капітальний ремонт дороги по вул. Глибоцька</t>
  </si>
  <si>
    <t>Капітальний ремонт дороги по вул. Героїв небесної Сотні</t>
  </si>
  <si>
    <t>Капітальний ремонт дороги по вул. Залізнична</t>
  </si>
  <si>
    <t>Капітальний ремонт дороги по пров. Яновського</t>
  </si>
  <si>
    <t>Виготовлення проекно-кошторисної документації, експертиза та капітальний ремонт дороги по вул. Київський Шлях</t>
  </si>
  <si>
    <t>Виготовлення проектно-кошторисної документації на капітальний ремонт тротуару по вул. Великопромінська (від вул. Завокзальна до ЗОШ №7)</t>
  </si>
  <si>
    <t>Виготовлення проектно-кошторисної документації на капітальний ремонт тротуару по вул. Михайла Калмикова від вул.Північна до вул.Шолохова</t>
  </si>
  <si>
    <t>Виготовлення проектно-кошторисної документації на капітальний ремонт тротуару по вул. Київський Шлях від вул.Панфілова до вул. Покровська</t>
  </si>
  <si>
    <t>Капітальний ремонт тротуару по вул. Момота від перехрестя з вул. Гоголя до перехрестя з вул. Ватутіна</t>
  </si>
  <si>
    <t>Капітальний ремонт тротуару по вул. Головатого від перехрестя з вул. Ганни Берло до будинку № 46 по вул. Головатого</t>
  </si>
  <si>
    <t>Капітальний ремонт тротуару по вул. Гришинська</t>
  </si>
  <si>
    <t>Капітальний ремонт тротуару по вул. Бежівка від перехрестя з вул. Коцюбинського до будинку № 128</t>
  </si>
  <si>
    <t>Капітальний ремонт тротуару по вул. Нижній Вал від вул. Європейська</t>
  </si>
  <si>
    <t>Виготовлення, коригування проектно-кошторисної документації на капітальний ремонт доріг, тротуарів, світлофорних об'єктів та експертиза проектів</t>
  </si>
  <si>
    <t>Комплексна державна експертиза проектно-кошторисної документації на капітальний ремонт доріг</t>
  </si>
  <si>
    <t>Коригування проекту та експертиза по реконструкції дороги по вул. Переяслівська</t>
  </si>
  <si>
    <t>Реконструкції дороги по вул. Переяслівська</t>
  </si>
  <si>
    <t>Будівництво світлофорного об'єкту на перехресті вул. Київський Шлях - вул. Бежівка - вул. Глибоцька</t>
  </si>
  <si>
    <t>Будівництво світлофорного об'єкту на перехресті вул. Київський Шлях,97а</t>
  </si>
  <si>
    <t>Будівництво світлофорного об'єкту на перехресті вул. Київський Шлях - вул.Європейська</t>
  </si>
  <si>
    <t>Будівництво світлофорного об'єкту на перехресті вул. Київський Шлях - вул. Сергія Камінського</t>
  </si>
  <si>
    <t>Будівництво світлофорного об'єкту на перехресті вул. Київський Шлях - вул.Френкеля</t>
  </si>
  <si>
    <t>Будівництво світлофорного об'єкту на перехресті вул. Київський Шлях - вул.Лютнева</t>
  </si>
  <si>
    <t>Будівництво світлофорного об'єкту на перехресті вул. Київський Шлях - вул.Покровська</t>
  </si>
  <si>
    <t>Будівництво світлофорного об'єкту на перехресті вул. Київський Шлях - вул.Головатого</t>
  </si>
  <si>
    <t>Будівництво світлофорного об'єкту на перехресті вул. Київський Шлях - ресторан "Тополька"</t>
  </si>
  <si>
    <t>Будівництво світлофорного об'єкту на перехресті вул. Київський Шлях,79</t>
  </si>
  <si>
    <t>Виготовлення проектно-кошторисної документаці, експертиза на будівництво світлофорних об'єктів</t>
  </si>
  <si>
    <t>Будівництво інформаційно-телекомунікаційної автоматизованої системи міста Бориспіль «Інтегрована система відеоспостереження та відеоналітики «Безпечне місто Бориспіль"</t>
  </si>
  <si>
    <t xml:space="preserve">Внески до статутного капіталу суб'єктів господарювання </t>
  </si>
  <si>
    <t>Коригування робочого проекту "Реконструкція КНС та водопровідних і каналізаційних мереж житлового масиву по вул. Котовського та вул. Ясна</t>
  </si>
  <si>
    <t>Виготовлення проектно-кошторисної документації та реконструкція централізованих систем водопостачання по вул. Плеханова</t>
  </si>
  <si>
    <t>Виготовлення проектно-кошторисної документації на реконструкцію централізованих систем водопостачання по вул. Київський Шлях, 1/1-1/72, Авіаторів та Френкеля</t>
  </si>
  <si>
    <t>Реконструкція водозабірного вузла №2 з улаштуванням станції знезалізнення та резервуару чистої води за адресою: м. Бориспіль, вул. Соборна, 3а</t>
  </si>
  <si>
    <t>Проведення технічного оснащення (заміна водокільцевих компресорів) станції знезалізнення на водозабірному вузлі № 1 по вул. Гоголя, 6а</t>
  </si>
  <si>
    <t xml:space="preserve">Проектні роботи, експертиза та реконструкція теплових мереж від котельні по вул. Лермонтова, 1-г (від ТК4 до ДНЗ «Веселка» та ДНЗ № 1) </t>
  </si>
  <si>
    <t>Проектні роботи, експертиза та реконструкція теплових мереж від котельні по вул. Соборна, 8а (від ТК21 до ЗОШ № 8)</t>
  </si>
  <si>
    <t>Проектні роботи, експертиза та реконструкція теплових мереж від котельні по вул. Скіфська, 23а (від ТК8 до житлового будинку по вул. Скіфська, 29)</t>
  </si>
  <si>
    <t>Проектні роботи, експертиза та капітальний ремонт теплових мереж  по вул. Головатого</t>
  </si>
  <si>
    <t>Керівництво і управління у сфері капітального будівництва</t>
  </si>
  <si>
    <t>Виконання капітальних робіт в дошкільних закладах</t>
  </si>
  <si>
    <t>Виготовлення проектно-кошторисної документації на капітальний ремонт даху та горища ДНЗ "Сонечко"</t>
  </si>
  <si>
    <t>Капітальний ремонт ДНЗ "Росинка"</t>
  </si>
  <si>
    <t>Коригування проектно-кошторисної документації та експертиза на капітальний ремонт ДНЗ "Теремок"</t>
  </si>
  <si>
    <t xml:space="preserve"> Капітальний ремонт ДНЗ "Теремок"</t>
  </si>
  <si>
    <t xml:space="preserve"> Капітальний ремонт ДНЗ "Веселка"</t>
  </si>
  <si>
    <t xml:space="preserve"> Капітальний ремонт даху та горища ДНЗ "Сонечко"</t>
  </si>
  <si>
    <t>Капітальний ремонт (утеплення фасаду) ДНЗ "Сонечко"</t>
  </si>
  <si>
    <t>Виконання капітальних робіт в загальноосвітніх навчальних закладах, спеціалізованих школах, ліцеях, гімназіях</t>
  </si>
  <si>
    <t>Виготовлення робочого проекту, експертиза на реконструкцію НВК "Спеціалізована школа І-ІІІ ступенів - загальноосвітня школа І-ІІІ ступенів" імені К.Могилка</t>
  </si>
  <si>
    <t>Виготовлення проектно-кошторисної документації та комплексна державна експертиза на капітальний ремонт фасаду ЗОШ №6</t>
  </si>
  <si>
    <t>Капітальний ремонт ЗОШ № 6</t>
  </si>
  <si>
    <t>Капітальний ремонт фасаду ЗОШ №6</t>
  </si>
  <si>
    <t>Виготовлення проектно-кошторисної документації та комплексна державна експертиза на капітальний ремонт фасаду ЗОШ № 8</t>
  </si>
  <si>
    <t>Капітальний ремонт ЗОШ № 8</t>
  </si>
  <si>
    <t>Капітальний ремонт фасаду ЗОШ №8</t>
  </si>
  <si>
    <t>Капітальний ремонт ЗОШ № 7</t>
  </si>
  <si>
    <t>Капітальний ремонт ЗОШ № 3</t>
  </si>
  <si>
    <t>Виготовлення проектно-кошторисної документації на капітальний ремонт покрівлі ЗОШ № 1</t>
  </si>
  <si>
    <t>Капітальний ремонт покрівлі ЗОШ № 1</t>
  </si>
  <si>
    <t>Виготовлення проектно-кошторисної документації та експертиза на капітальний ремонт спортивної зали Бориспільського НВК " Гімназія "Перспектива"- ЗОШ І ступеня"</t>
  </si>
  <si>
    <t xml:space="preserve">Виготовлення проектно-кошторисної докуменції, експертиза та капітальний ремонт пішохідних доріжок та створення Алеї Музики в міському парку </t>
  </si>
  <si>
    <t xml:space="preserve">Будівництво ЗОШ І - ІІІ ступенів по вул.Робоча - Банківська </t>
  </si>
  <si>
    <t xml:space="preserve">Авторський нагляд за будівництвом ЗОШ І - ІІІ ступенів по вул.Робоча - Банківська </t>
  </si>
  <si>
    <t xml:space="preserve">Коригування проектно-кошторисної документації на будівництво ЗОШ І - ІІІ ступенів по вул.Робоча - Банківська </t>
  </si>
  <si>
    <t>Коригування проектно-кошторисної документації та експертиза на будівництво ЗОШ І - ІІІ ступенів по вул.Робоча - Банківська (шатровий дах)</t>
  </si>
  <si>
    <t xml:space="preserve">Виготовлення робочого проекту та експертиза на будівництво індивідуальної котельні ЗОШ І - ІІІ ступенів по вул.Робоча - Банківська </t>
  </si>
  <si>
    <t>Будівництво спортивного комплексу в НВК "Ліцей"Дизайн-освіта" імені Павла Чубинського</t>
  </si>
  <si>
    <t>Виготовлення проектно-кошторисної документації, експертиза та реконструкція теплотраси в НВК "Ліцей Дизайн-освіта" імені Павла Чубинського для підключення спортивного комплексу</t>
  </si>
  <si>
    <t>Будівництво дошкільного навчального закладу по вул. Привокзальна,14А</t>
  </si>
  <si>
    <t>Авторський нагляд за будівництвом дошкільного навчального закладу по вул. Привокзальна,14А</t>
  </si>
  <si>
    <t>Виготовлення проектно-кошторисної документації та експертиза проекту електропостачання дошкільного навчального закладу по вул. Привокзальна,14А</t>
  </si>
  <si>
    <t>Приєднання до електричних мереж дошкільного навчального закладу по вул. Привокзальна,14-а</t>
  </si>
  <si>
    <t>Експертиза, корегування проектно -кошторисної документації та будівництво дошкільного навчального закладу по вул.Володимира Момота</t>
  </si>
  <si>
    <t>Виготовлення проектно-кошторисної документації та експертиза на будівництво притулку для тварин по вул. Гоголя, 63</t>
  </si>
  <si>
    <t>Виготовленнч проектно-кошторисної документації та експертиза на будівництво філіалу Бориспільського державного історичного музею "Древній Бориспіль"</t>
  </si>
  <si>
    <t>Реконструкція будинку культури по вул. Радгоспна, 1</t>
  </si>
  <si>
    <t>Реконструкція централізованих систем водопостачання по вул. Лисенка до вул.Завокзальна з переключенням всіх споживачів</t>
  </si>
  <si>
    <t>Проектні роботи по реконструкції котельні по вул. Скіфська,23а з забезпеченням диспетчирського управління котельні</t>
  </si>
  <si>
    <t>Виготовлення проектно-кошторисної документації та експертиза на реконструкцію приміщення  під центр дозвілля з універсальним концертно-танцювальним залом та виставковими приміщеннями за адресою:вул. Бежівка,1а</t>
  </si>
  <si>
    <t>Коригування проектно-кошторисної документації по об'єкту "Будівництво каналізаційних очисних споруд"</t>
  </si>
  <si>
    <t>Виготовлення проектно-кошторисної документації та експертиза на реконструкцію залізничного переїзду по вул. Київський Шлях</t>
  </si>
  <si>
    <t>Коригування проектно-кошторисної документації та експертиза на реконструкцію залізничного переїзду по вул. Київський Шлях</t>
  </si>
  <si>
    <t>Реконструкція залізничного переїзду по вул. Київський Шлях</t>
  </si>
  <si>
    <t>Виготовлення проектно-кошторисної документації та експертиза на капітальний ремонт вуличного освітлення</t>
  </si>
  <si>
    <t>Капітальний ремонт вуличного освітлення по вул. Броварська</t>
  </si>
  <si>
    <t>Капітальний ремонт вуличного освітлення по вул. Святомиколаївська</t>
  </si>
  <si>
    <t>Капітальний ремонт вуличного освітлення по вул. Сєрова, пров. Березовського</t>
  </si>
  <si>
    <t>Капітальний ремонт вуличного освітлення по вул. Тичини</t>
  </si>
  <si>
    <t>Капітальний ремонт вуличного освітлення по вул. Яремчука, вул. Толстого</t>
  </si>
  <si>
    <t>Капітальний ремонт вуличного освітлення по вул. Вишнева, вул.Куліша</t>
  </si>
  <si>
    <t xml:space="preserve">Капітальнийремонт вуличного освітлення по вул. Глібова </t>
  </si>
  <si>
    <t>Капітальний ремонт вуличного освітлення по вул. Калинова</t>
  </si>
  <si>
    <t>Капітальний ремонт вуличного освітлення по вул. Кутузова</t>
  </si>
  <si>
    <t>Капітальний ремонт вуличного освітлення по вул. Липова</t>
  </si>
  <si>
    <t>Капітальний ремонт вуличного освітлення по вул. Лобановського, вул. Вересая, вул. Поштова</t>
  </si>
  <si>
    <t>Капітальний ремонт вуличного освітлення по вул. Кропивницького, вул. Симиренка, вул. П.Орлика</t>
  </si>
  <si>
    <t>Капітальний ремонт вуличного освітлення по вул. Мечникова</t>
  </si>
  <si>
    <t xml:space="preserve">Капітальний ремонт вуличного освітлення по вул. Академіка Вернадського </t>
  </si>
  <si>
    <t>Капітальний ремонт вуличного освітлення по вул. Князя Бориса</t>
  </si>
  <si>
    <t>Капітальний ремонт вуличного освітлення по провулку. Короленка, провулку Володимирський</t>
  </si>
  <si>
    <t>Капітальний ремонт вуличного освітлення по провулку Лісовий, провулку 1-й Лісовий, провулку 2-й Лісовий</t>
  </si>
  <si>
    <t>Капітальний ремонт вуличного освітлення по вул. Віри Онацької</t>
  </si>
  <si>
    <t>Капітальний ремонт вуличного освітлення по вул. С. Петлюри</t>
  </si>
  <si>
    <t>Капітальний ремонт вуличного освітлення по вул. І.Багряного</t>
  </si>
  <si>
    <t>Капітальний ремонт вуличного освітлення по провулку Гончара</t>
  </si>
  <si>
    <t>Капітальний ремонт вуличного освітлення по вул. Л. Курбаса, провулку Курбаса</t>
  </si>
  <si>
    <t>Капітальний ремонт вуличного освітлення по вул. Плеханова</t>
  </si>
  <si>
    <t>Капітальний ремонт вуличного освітлення по вул. Прудкого</t>
  </si>
  <si>
    <t>Капітальний ремонт вуличного освітлення по вул. Теплична</t>
  </si>
  <si>
    <t>Капітальний ремонт вуличного освітлення по вул. Шкіля</t>
  </si>
  <si>
    <t>Капітальний ремонт вуличного освітлення по вул. Авіаторів</t>
  </si>
  <si>
    <t>Капітальний ремонт вуличного освітлення по вул. П.Верни</t>
  </si>
  <si>
    <t>Капітальний ремонт вуличного освітлення по провулку Гаражний</t>
  </si>
  <si>
    <t>Капітальний ремонт вуличного освітлення по вул. Дорошенка</t>
  </si>
  <si>
    <t>Капітальний ремонт вуличного освітлення по провулку Дружби</t>
  </si>
  <si>
    <t>Капітальний ремонт вуличного освітлення по вул. В.Івасюка, вул. П.Волянюка</t>
  </si>
  <si>
    <t>Капітальний ремонт вуличного освітлення по провулок Яновського</t>
  </si>
  <si>
    <t>Капітальний ремонт вуличного освітлення по вул. Перемоги, вул. Незалежності</t>
  </si>
  <si>
    <t>Капітальний ремонт вуличного освітлення по вул. Привокзальна (від вул. Тельмана до № 78)</t>
  </si>
  <si>
    <t>Управління архітектури та містобудування Бориспілської міської ради</t>
  </si>
  <si>
    <t>Керівництво і управління у сфері містобудування та архітектури</t>
  </si>
  <si>
    <t>Розробка робочого проекту "Реконструкція системи газопостачання приміщення управління містобудування та архітектури"</t>
  </si>
  <si>
    <t>Проектно-пошукові роботи - розробка детального плану території, обмеженої вулицями Є.Гребінки, Ю.Кондратюка, Профспілковою та об'здною дорогою і місті Бориспіль</t>
  </si>
  <si>
    <t>Проектно-пошукові роботи - розробка детального плану території мікрорайону Соцмістечка в межах вулиць: Київський Шлях, Бабкіна, Захисників Вітчизни</t>
  </si>
  <si>
    <t>Будівництво лікувального корпусу ЦРЛ по вул. Котляревського,1</t>
  </si>
  <si>
    <t>Всього видатків бюджету розвитку</t>
  </si>
  <si>
    <t>Погашення частини кредиту-позики від міжнародної фінансової організації "Північно екологічна фінансова корпорація (НЕФКО) "</t>
  </si>
  <si>
    <t>Виготовлення проектно-кошторисної документації та реконструкція житлового будинку по вул. Головатого,8 (ІТП)</t>
  </si>
  <si>
    <t>Виготовлення проектно-кошторисної документації та реконструкція житлового будинку по вул Френкеля, 2 (ІТП)</t>
  </si>
  <si>
    <t>Виготовлення проектро-кошторисної документації на реконструкцію житлового будинку по вул. Київський Шлях, 2а (ІТП)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</si>
</sst>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Calibri"/>
      <family val="2"/>
      <charset val="204"/>
    </font>
    <font>
      <sz val="7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 Cyr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i/>
      <sz val="11"/>
      <color indexed="23"/>
      <name val="Calibri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Georgia"/>
      <family val="1"/>
      <charset val="204"/>
    </font>
    <font>
      <b/>
      <sz val="16"/>
      <name val="Georgia"/>
      <family val="1"/>
      <charset val="204"/>
    </font>
    <font>
      <b/>
      <sz val="11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 CYR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sz val="9"/>
      <name val="Times New Roman"/>
      <family val="1"/>
      <charset val="204"/>
    </font>
    <font>
      <b/>
      <sz val="12"/>
      <name val="Times New Roman CYR"/>
    </font>
    <font>
      <b/>
      <sz val="12"/>
      <name val="Times New Roman Cyr"/>
      <charset val="204"/>
    </font>
    <font>
      <b/>
      <sz val="18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6"/>
      <name val="Times New Roman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6">
    <xf numFmtId="0" fontId="0" fillId="0" borderId="0"/>
    <xf numFmtId="0" fontId="3" fillId="0" borderId="0">
      <alignment vertical="top"/>
    </xf>
    <xf numFmtId="0" fontId="6" fillId="0" borderId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5" borderId="0" applyNumberFormat="0" applyBorder="0" applyAlignment="0" applyProtection="0"/>
    <xf numFmtId="0" fontId="14" fillId="0" borderId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5" fillId="9" borderId="6" applyNumberFormat="0" applyAlignment="0" applyProtection="0"/>
    <xf numFmtId="0" fontId="16" fillId="8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8" fillId="0" borderId="0"/>
    <xf numFmtId="0" fontId="17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>
      <alignment vertical="top"/>
    </xf>
    <xf numFmtId="0" fontId="19" fillId="0" borderId="7" applyNumberFormat="0" applyFill="0" applyAlignment="0" applyProtection="0"/>
    <xf numFmtId="0" fontId="20" fillId="17" borderId="8" applyNumberFormat="0" applyAlignment="0" applyProtection="0"/>
    <xf numFmtId="0" fontId="21" fillId="0" borderId="0" applyNumberFormat="0" applyFill="0" applyBorder="0" applyAlignment="0" applyProtection="0"/>
    <xf numFmtId="0" fontId="22" fillId="18" borderId="6" applyNumberFormat="0" applyAlignment="0" applyProtection="0"/>
    <xf numFmtId="0" fontId="14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23" fillId="0" borderId="0"/>
    <xf numFmtId="0" fontId="24" fillId="0" borderId="9" applyNumberFormat="0" applyFill="0" applyAlignment="0" applyProtection="0"/>
    <xf numFmtId="0" fontId="25" fillId="19" borderId="0" applyNumberFormat="0" applyBorder="0" applyAlignment="0" applyProtection="0"/>
    <xf numFmtId="0" fontId="6" fillId="6" borderId="10" applyNumberFormat="0" applyFont="0" applyAlignment="0" applyProtection="0"/>
    <xf numFmtId="0" fontId="26" fillId="18" borderId="11" applyNumberFormat="0" applyAlignment="0" applyProtection="0"/>
    <xf numFmtId="0" fontId="27" fillId="9" borderId="0" applyNumberFormat="0" applyBorder="0" applyAlignment="0" applyProtection="0"/>
    <xf numFmtId="0" fontId="28" fillId="0" borderId="0"/>
    <xf numFmtId="0" fontId="1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1" fillId="0" borderId="0"/>
  </cellStyleXfs>
  <cellXfs count="389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quotePrefix="1" applyNumberFormat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ont="1" applyFill="1" applyBorder="1" applyAlignment="1">
      <alignment vertical="center" wrapText="1"/>
    </xf>
    <xf numFmtId="2" fontId="0" fillId="0" borderId="1" xfId="0" applyNumberFormat="1" applyFont="1" applyBorder="1" applyAlignment="1">
      <alignment vertical="center" wrapText="1"/>
    </xf>
    <xf numFmtId="2" fontId="0" fillId="0" borderId="1" xfId="0" quotePrefix="1" applyNumberFormat="1" applyFont="1" applyBorder="1" applyAlignment="1">
      <alignment vertical="center" wrapText="1"/>
    </xf>
    <xf numFmtId="164" fontId="4" fillId="0" borderId="1" xfId="1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1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7" fillId="0" borderId="0" xfId="2" applyNumberFormat="1" applyFont="1" applyFill="1" applyAlignment="1" applyProtection="1"/>
    <xf numFmtId="0" fontId="7" fillId="0" borderId="0" xfId="2" applyFont="1" applyFill="1"/>
    <xf numFmtId="0" fontId="8" fillId="0" borderId="2" xfId="2" applyNumberFormat="1" applyFont="1" applyFill="1" applyBorder="1" applyAlignment="1" applyProtection="1">
      <alignment horizontal="center"/>
    </xf>
    <xf numFmtId="0" fontId="7" fillId="0" borderId="2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8" fillId="0" borderId="0" xfId="2" applyNumberFormat="1" applyFont="1" applyFill="1" applyBorder="1" applyAlignment="1" applyProtection="1">
      <alignment horizontal="center" vertical="top"/>
    </xf>
    <xf numFmtId="0" fontId="7" fillId="0" borderId="2" xfId="2" applyNumberFormat="1" applyFont="1" applyFill="1" applyBorder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/>
    <xf numFmtId="0" fontId="8" fillId="0" borderId="3" xfId="2" applyNumberFormat="1" applyFont="1" applyFill="1" applyBorder="1" applyAlignment="1" applyProtection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8" fillId="0" borderId="4" xfId="2" applyNumberFormat="1" applyFont="1" applyFill="1" applyBorder="1" applyAlignment="1" applyProtection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NumberFormat="1" applyFont="1" applyFill="1" applyBorder="1" applyAlignment="1" applyProtection="1">
      <alignment vertical="center" wrapText="1"/>
    </xf>
    <xf numFmtId="0" fontId="7" fillId="0" borderId="0" xfId="2" applyNumberFormat="1" applyFont="1" applyFill="1" applyAlignment="1" applyProtection="1">
      <alignment vertical="center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justify" vertical="center" wrapText="1"/>
    </xf>
    <xf numFmtId="164" fontId="9" fillId="0" borderId="1" xfId="1" applyNumberFormat="1" applyFont="1" applyBorder="1" applyAlignment="1">
      <alignment vertical="center"/>
    </xf>
    <xf numFmtId="2" fontId="9" fillId="0" borderId="1" xfId="1" applyNumberFormat="1" applyFont="1" applyBorder="1" applyAlignment="1">
      <alignment vertical="center"/>
    </xf>
    <xf numFmtId="0" fontId="7" fillId="0" borderId="0" xfId="2" applyFont="1" applyFill="1" applyAlignment="1">
      <alignment vertical="center"/>
    </xf>
    <xf numFmtId="164" fontId="9" fillId="0" borderId="1" xfId="1" applyNumberFormat="1" applyFont="1" applyBorder="1">
      <alignment vertical="top"/>
    </xf>
    <xf numFmtId="0" fontId="8" fillId="0" borderId="1" xfId="2" applyFont="1" applyBorder="1" applyAlignment="1">
      <alignment vertical="center" wrapText="1"/>
    </xf>
    <xf numFmtId="164" fontId="9" fillId="0" borderId="1" xfId="1" applyNumberFormat="1" applyFont="1" applyBorder="1" applyAlignment="1">
      <alignment vertical="top" wrapText="1"/>
    </xf>
    <xf numFmtId="2" fontId="8" fillId="0" borderId="1" xfId="1" applyNumberFormat="1" applyFont="1" applyBorder="1">
      <alignment vertical="top"/>
    </xf>
    <xf numFmtId="164" fontId="10" fillId="0" borderId="1" xfId="1" applyNumberFormat="1" applyFont="1" applyBorder="1">
      <alignment vertical="top"/>
    </xf>
    <xf numFmtId="2" fontId="9" fillId="0" borderId="1" xfId="1" applyNumberFormat="1" applyFont="1" applyBorder="1">
      <alignment vertical="top"/>
    </xf>
    <xf numFmtId="49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 wrapText="1"/>
    </xf>
    <xf numFmtId="164" fontId="10" fillId="0" borderId="1" xfId="1" applyNumberFormat="1" applyFont="1" applyBorder="1" applyAlignment="1">
      <alignment vertical="top" wrapText="1"/>
    </xf>
    <xf numFmtId="2" fontId="10" fillId="0" borderId="1" xfId="1" applyNumberFormat="1" applyFont="1" applyBorder="1">
      <alignment vertical="top"/>
    </xf>
    <xf numFmtId="2" fontId="7" fillId="0" borderId="1" xfId="1" applyNumberFormat="1" applyFont="1" applyBorder="1">
      <alignment vertical="top"/>
    </xf>
    <xf numFmtId="164" fontId="7" fillId="0" borderId="1" xfId="1" applyNumberFormat="1" applyFont="1" applyBorder="1" applyAlignment="1">
      <alignment vertical="top" wrapText="1"/>
    </xf>
    <xf numFmtId="49" fontId="7" fillId="0" borderId="5" xfId="2" applyNumberFormat="1" applyFont="1" applyBorder="1" applyAlignment="1">
      <alignment horizontal="center" vertical="center" wrapText="1"/>
    </xf>
    <xf numFmtId="49" fontId="8" fillId="0" borderId="5" xfId="3" applyNumberFormat="1" applyFont="1" applyFill="1" applyBorder="1" applyAlignment="1">
      <alignment horizontal="center" vertical="center"/>
    </xf>
    <xf numFmtId="49" fontId="8" fillId="0" borderId="5" xfId="3" applyNumberFormat="1" applyFont="1" applyBorder="1" applyAlignment="1">
      <alignment horizontal="center" vertical="center"/>
    </xf>
    <xf numFmtId="49" fontId="7" fillId="0" borderId="5" xfId="3" applyNumberFormat="1" applyFont="1" applyBorder="1" applyAlignment="1">
      <alignment horizontal="center" vertical="center"/>
    </xf>
    <xf numFmtId="49" fontId="7" fillId="0" borderId="5" xfId="3" applyNumberFormat="1" applyFont="1" applyFill="1" applyBorder="1" applyAlignment="1">
      <alignment horizontal="center" vertical="center"/>
    </xf>
    <xf numFmtId="0" fontId="8" fillId="0" borderId="1" xfId="2" quotePrefix="1" applyFont="1" applyBorder="1" applyAlignment="1">
      <alignment vertical="center" wrapText="1"/>
    </xf>
    <xf numFmtId="164" fontId="8" fillId="0" borderId="1" xfId="1" applyNumberFormat="1" applyFont="1" applyBorder="1" applyAlignment="1">
      <alignment vertical="top" wrapText="1"/>
    </xf>
    <xf numFmtId="0" fontId="8" fillId="0" borderId="1" xfId="2" applyFont="1" applyBorder="1" applyAlignment="1">
      <alignment wrapText="1"/>
    </xf>
    <xf numFmtId="164" fontId="10" fillId="0" borderId="1" xfId="2" applyNumberFormat="1" applyFont="1" applyBorder="1" applyAlignment="1">
      <alignment vertical="justify"/>
    </xf>
    <xf numFmtId="2" fontId="9" fillId="0" borderId="1" xfId="2" applyNumberFormat="1" applyFont="1" applyBorder="1" applyAlignment="1">
      <alignment vertical="justify"/>
    </xf>
    <xf numFmtId="0" fontId="7" fillId="0" borderId="0" xfId="2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11" fillId="0" borderId="0" xfId="64"/>
    <xf numFmtId="0" fontId="11" fillId="0" borderId="0" xfId="64" applyBorder="1"/>
    <xf numFmtId="4" fontId="8" fillId="0" borderId="0" xfId="64" applyNumberFormat="1" applyFont="1" applyBorder="1" applyAlignment="1">
      <alignment horizontal="center" vertical="center"/>
    </xf>
    <xf numFmtId="0" fontId="8" fillId="0" borderId="0" xfId="64" applyFont="1" applyFill="1" applyBorder="1" applyAlignment="1">
      <alignment horizontal="center" vertical="center" wrapText="1"/>
    </xf>
    <xf numFmtId="4" fontId="8" fillId="0" borderId="12" xfId="64" applyNumberFormat="1" applyFont="1" applyBorder="1" applyAlignment="1">
      <alignment horizontal="center" vertical="center"/>
    </xf>
    <xf numFmtId="0" fontId="8" fillId="0" borderId="12" xfId="64" applyFont="1" applyFill="1" applyBorder="1" applyAlignment="1">
      <alignment horizontal="center" vertical="center" wrapText="1"/>
    </xf>
    <xf numFmtId="4" fontId="8" fillId="0" borderId="1" xfId="64" applyNumberFormat="1" applyFont="1" applyBorder="1" applyAlignment="1">
      <alignment horizontal="center" vertical="center"/>
    </xf>
    <xf numFmtId="0" fontId="11" fillId="20" borderId="0" xfId="64" applyFill="1"/>
    <xf numFmtId="4" fontId="7" fillId="0" borderId="1" xfId="64" applyNumberFormat="1" applyFont="1" applyFill="1" applyBorder="1" applyAlignment="1">
      <alignment horizontal="center" vertical="center"/>
    </xf>
    <xf numFmtId="0" fontId="7" fillId="3" borderId="1" xfId="64" applyFont="1" applyFill="1" applyBorder="1" applyAlignment="1">
      <alignment horizontal="center" vertical="center" wrapText="1"/>
    </xf>
    <xf numFmtId="49" fontId="7" fillId="3" borderId="1" xfId="64" applyNumberFormat="1" applyFont="1" applyFill="1" applyBorder="1" applyAlignment="1">
      <alignment horizontal="center" vertical="center"/>
    </xf>
    <xf numFmtId="0" fontId="7" fillId="3" borderId="1" xfId="64" applyFont="1" applyFill="1" applyBorder="1" applyAlignment="1">
      <alignment horizontal="center" vertical="center"/>
    </xf>
    <xf numFmtId="4" fontId="7" fillId="3" borderId="1" xfId="64" applyNumberFormat="1" applyFont="1" applyFill="1" applyBorder="1" applyAlignment="1">
      <alignment horizontal="center" vertical="center"/>
    </xf>
    <xf numFmtId="4" fontId="7" fillId="3" borderId="3" xfId="64" applyNumberFormat="1" applyFont="1" applyFill="1" applyBorder="1" applyAlignment="1">
      <alignment horizontal="center" vertical="center"/>
    </xf>
    <xf numFmtId="0" fontId="7" fillId="3" borderId="5" xfId="64" applyFont="1" applyFill="1" applyBorder="1" applyAlignment="1">
      <alignment horizontal="center" vertical="center" wrapText="1"/>
    </xf>
    <xf numFmtId="4" fontId="8" fillId="0" borderId="3" xfId="64" applyNumberFormat="1" applyFont="1" applyFill="1" applyBorder="1" applyAlignment="1">
      <alignment horizontal="center"/>
    </xf>
    <xf numFmtId="0" fontId="7" fillId="0" borderId="5" xfId="64" applyFont="1" applyBorder="1" applyAlignment="1">
      <alignment horizontal="center" vertical="center" wrapText="1"/>
    </xf>
    <xf numFmtId="0" fontId="8" fillId="0" borderId="1" xfId="64" applyFont="1" applyFill="1" applyBorder="1" applyAlignment="1">
      <alignment horizontal="center" vertical="center" wrapText="1"/>
    </xf>
    <xf numFmtId="49" fontId="8" fillId="0" borderId="1" xfId="64" applyNumberFormat="1" applyFont="1" applyFill="1" applyBorder="1" applyAlignment="1">
      <alignment horizontal="center" vertical="center"/>
    </xf>
    <xf numFmtId="0" fontId="7" fillId="0" borderId="1" xfId="64" applyFont="1" applyBorder="1" applyAlignment="1">
      <alignment horizontal="center" vertical="center" wrapText="1"/>
    </xf>
    <xf numFmtId="4" fontId="7" fillId="0" borderId="3" xfId="64" applyNumberFormat="1" applyFont="1" applyFill="1" applyBorder="1" applyAlignment="1">
      <alignment horizontal="center" vertical="center"/>
    </xf>
    <xf numFmtId="0" fontId="7" fillId="0" borderId="15" xfId="64" applyFont="1" applyFill="1" applyBorder="1" applyAlignment="1">
      <alignment horizontal="center" vertical="center" wrapText="1"/>
    </xf>
    <xf numFmtId="49" fontId="7" fillId="0" borderId="15" xfId="64" applyNumberFormat="1" applyFont="1" applyFill="1" applyBorder="1" applyAlignment="1">
      <alignment horizontal="center" vertical="center" wrapText="1"/>
    </xf>
    <xf numFmtId="49" fontId="7" fillId="0" borderId="1" xfId="64" applyNumberFormat="1" applyFont="1" applyFill="1" applyBorder="1" applyAlignment="1">
      <alignment horizontal="center" vertical="center" wrapText="1"/>
    </xf>
    <xf numFmtId="4" fontId="7" fillId="0" borderId="3" xfId="64" applyNumberFormat="1" applyFont="1" applyBorder="1" applyAlignment="1">
      <alignment horizontal="center" vertical="center"/>
    </xf>
    <xf numFmtId="4" fontId="8" fillId="0" borderId="3" xfId="64" applyNumberFormat="1" applyFont="1" applyBorder="1" applyAlignment="1">
      <alignment horizontal="center" vertical="center"/>
    </xf>
    <xf numFmtId="0" fontId="8" fillId="0" borderId="15" xfId="64" applyFont="1" applyFill="1" applyBorder="1" applyAlignment="1">
      <alignment horizontal="center" vertical="center" wrapText="1"/>
    </xf>
    <xf numFmtId="49" fontId="8" fillId="0" borderId="1" xfId="64" applyNumberFormat="1" applyFont="1" applyFill="1" applyBorder="1" applyAlignment="1">
      <alignment horizontal="center" vertical="center" wrapText="1"/>
    </xf>
    <xf numFmtId="0" fontId="7" fillId="3" borderId="16" xfId="64" applyFont="1" applyFill="1" applyBorder="1" applyAlignment="1">
      <alignment horizontal="center" vertical="center" wrapText="1"/>
    </xf>
    <xf numFmtId="0" fontId="30" fillId="0" borderId="3" xfId="64" applyFont="1" applyBorder="1" applyAlignment="1">
      <alignment horizontal="center"/>
    </xf>
    <xf numFmtId="0" fontId="30" fillId="0" borderId="1" xfId="64" applyFont="1" applyBorder="1" applyAlignment="1">
      <alignment horizontal="center" wrapText="1"/>
    </xf>
    <xf numFmtId="0" fontId="31" fillId="0" borderId="15" xfId="64" applyFont="1" applyFill="1" applyBorder="1" applyAlignment="1">
      <alignment horizontal="center" wrapText="1"/>
    </xf>
    <xf numFmtId="0" fontId="31" fillId="0" borderId="1" xfId="64" applyFont="1" applyFill="1" applyBorder="1" applyAlignment="1">
      <alignment horizontal="center" wrapText="1"/>
    </xf>
    <xf numFmtId="0" fontId="11" fillId="0" borderId="0" xfId="64" applyAlignment="1">
      <alignment horizontal="right"/>
    </xf>
    <xf numFmtId="0" fontId="31" fillId="0" borderId="0" xfId="64" applyFont="1" applyAlignment="1">
      <alignment horizontal="right"/>
    </xf>
    <xf numFmtId="0" fontId="31" fillId="3" borderId="0" xfId="64" applyFont="1" applyFill="1" applyAlignment="1">
      <alignment horizontal="right"/>
    </xf>
    <xf numFmtId="0" fontId="31" fillId="0" borderId="0" xfId="64" applyFont="1" applyAlignment="1">
      <alignment horizontal="center"/>
    </xf>
    <xf numFmtId="0" fontId="11" fillId="0" borderId="0" xfId="63"/>
    <xf numFmtId="4" fontId="8" fillId="0" borderId="1" xfId="63" applyNumberFormat="1" applyFont="1" applyBorder="1" applyAlignment="1">
      <alignment horizontal="center" vertical="center"/>
    </xf>
    <xf numFmtId="0" fontId="11" fillId="20" borderId="0" xfId="63" applyFill="1"/>
    <xf numFmtId="4" fontId="7" fillId="3" borderId="3" xfId="63" applyNumberFormat="1" applyFont="1" applyFill="1" applyBorder="1" applyAlignment="1">
      <alignment horizontal="center" vertical="center"/>
    </xf>
    <xf numFmtId="0" fontId="7" fillId="3" borderId="5" xfId="63" applyFont="1" applyFill="1" applyBorder="1" applyAlignment="1">
      <alignment horizontal="center" vertical="center" wrapText="1"/>
    </xf>
    <xf numFmtId="0" fontId="7" fillId="3" borderId="1" xfId="63" applyFont="1" applyFill="1" applyBorder="1" applyAlignment="1">
      <alignment horizontal="center" vertical="center" wrapText="1"/>
    </xf>
    <xf numFmtId="49" fontId="7" fillId="3" borderId="1" xfId="63" applyNumberFormat="1" applyFont="1" applyFill="1" applyBorder="1" applyAlignment="1">
      <alignment horizontal="center" vertical="center"/>
    </xf>
    <xf numFmtId="0" fontId="7" fillId="3" borderId="1" xfId="63" applyFont="1" applyFill="1" applyBorder="1" applyAlignment="1">
      <alignment horizontal="center" vertical="center"/>
    </xf>
    <xf numFmtId="4" fontId="8" fillId="3" borderId="3" xfId="63" applyNumberFormat="1" applyFont="1" applyFill="1" applyBorder="1" applyAlignment="1">
      <alignment horizontal="center" vertical="center"/>
    </xf>
    <xf numFmtId="0" fontId="8" fillId="3" borderId="1" xfId="63" applyFont="1" applyFill="1" applyBorder="1" applyAlignment="1">
      <alignment horizontal="center" vertical="center" wrapText="1"/>
    </xf>
    <xf numFmtId="0" fontId="8" fillId="3" borderId="1" xfId="63" applyFont="1" applyFill="1" applyBorder="1" applyAlignment="1">
      <alignment horizontal="center" vertical="center"/>
    </xf>
    <xf numFmtId="4" fontId="8" fillId="0" borderId="3" xfId="63" applyNumberFormat="1" applyFont="1" applyFill="1" applyBorder="1" applyAlignment="1">
      <alignment horizontal="center"/>
    </xf>
    <xf numFmtId="0" fontId="7" fillId="0" borderId="5" xfId="63" applyFont="1" applyBorder="1" applyAlignment="1">
      <alignment horizontal="center" vertical="center" wrapText="1"/>
    </xf>
    <xf numFmtId="0" fontId="8" fillId="0" borderId="1" xfId="63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/>
    </xf>
    <xf numFmtId="0" fontId="7" fillId="0" borderId="1" xfId="63" applyFont="1" applyBorder="1" applyAlignment="1">
      <alignment horizontal="center" vertical="center" wrapText="1"/>
    </xf>
    <xf numFmtId="4" fontId="30" fillId="0" borderId="3" xfId="63" applyNumberFormat="1" applyFont="1" applyBorder="1" applyAlignment="1">
      <alignment horizontal="center"/>
    </xf>
    <xf numFmtId="0" fontId="7" fillId="0" borderId="15" xfId="63" applyFont="1" applyFill="1" applyBorder="1" applyAlignment="1">
      <alignment horizontal="center" vertical="center" wrapText="1"/>
    </xf>
    <xf numFmtId="49" fontId="7" fillId="0" borderId="1" xfId="63" applyNumberFormat="1" applyFont="1" applyFill="1" applyBorder="1" applyAlignment="1">
      <alignment horizontal="center" vertical="center" wrapText="1"/>
    </xf>
    <xf numFmtId="4" fontId="34" fillId="0" borderId="3" xfId="63" applyNumberFormat="1" applyFont="1" applyBorder="1" applyAlignment="1">
      <alignment horizontal="center"/>
    </xf>
    <xf numFmtId="0" fontId="30" fillId="0" borderId="1" xfId="63" applyFont="1" applyBorder="1" applyAlignment="1">
      <alignment horizontal="center" wrapText="1"/>
    </xf>
    <xf numFmtId="0" fontId="8" fillId="0" borderId="15" xfId="63" applyFont="1" applyFill="1" applyBorder="1" applyAlignment="1">
      <alignment horizontal="center" wrapText="1"/>
    </xf>
    <xf numFmtId="0" fontId="31" fillId="0" borderId="15" xfId="63" applyFont="1" applyFill="1" applyBorder="1" applyAlignment="1">
      <alignment horizontal="center" wrapText="1"/>
    </xf>
    <xf numFmtId="49" fontId="8" fillId="0" borderId="1" xfId="63" applyNumberFormat="1" applyFont="1" applyFill="1" applyBorder="1" applyAlignment="1">
      <alignment horizontal="center" wrapText="1"/>
    </xf>
    <xf numFmtId="49" fontId="8" fillId="0" borderId="1" xfId="63" applyNumberFormat="1" applyFont="1" applyBorder="1" applyAlignment="1">
      <alignment horizontal="center"/>
    </xf>
    <xf numFmtId="0" fontId="30" fillId="0" borderId="3" xfId="63" applyFont="1" applyBorder="1" applyAlignment="1">
      <alignment horizontal="center"/>
    </xf>
    <xf numFmtId="0" fontId="31" fillId="0" borderId="1" xfId="63" applyFont="1" applyFill="1" applyBorder="1" applyAlignment="1">
      <alignment horizontal="center" wrapText="1"/>
    </xf>
    <xf numFmtId="0" fontId="11" fillId="0" borderId="0" xfId="63" applyAlignment="1">
      <alignment horizontal="right"/>
    </xf>
    <xf numFmtId="0" fontId="31" fillId="0" borderId="0" xfId="63" applyFont="1" applyAlignment="1">
      <alignment horizontal="right"/>
    </xf>
    <xf numFmtId="0" fontId="31" fillId="3" borderId="0" xfId="63" applyFont="1" applyFill="1" applyAlignment="1">
      <alignment horizontal="right"/>
    </xf>
    <xf numFmtId="0" fontId="31" fillId="0" borderId="0" xfId="63" applyFont="1" applyAlignment="1">
      <alignment horizontal="center"/>
    </xf>
    <xf numFmtId="0" fontId="6" fillId="0" borderId="0" xfId="59" applyFont="1"/>
    <xf numFmtId="0" fontId="6" fillId="3" borderId="0" xfId="59" applyFont="1" applyFill="1"/>
    <xf numFmtId="0" fontId="35" fillId="0" borderId="17" xfId="59" applyFont="1" applyBorder="1" applyAlignment="1">
      <alignment horizontal="center"/>
    </xf>
    <xf numFmtId="0" fontId="36" fillId="0" borderId="0" xfId="59" applyFont="1" applyBorder="1" applyAlignment="1">
      <alignment horizontal="right"/>
    </xf>
    <xf numFmtId="0" fontId="6" fillId="0" borderId="0" xfId="59" applyFont="1" applyBorder="1"/>
    <xf numFmtId="2" fontId="6" fillId="0" borderId="0" xfId="59" applyNumberFormat="1" applyFont="1"/>
    <xf numFmtId="2" fontId="6" fillId="0" borderId="0" xfId="59" applyNumberFormat="1" applyFont="1" applyBorder="1"/>
    <xf numFmtId="2" fontId="36" fillId="0" borderId="0" xfId="59" applyNumberFormat="1" applyFont="1" applyBorder="1" applyAlignment="1">
      <alignment horizontal="right"/>
    </xf>
    <xf numFmtId="0" fontId="8" fillId="0" borderId="0" xfId="59" applyFont="1"/>
    <xf numFmtId="4" fontId="8" fillId="3" borderId="0" xfId="59" applyNumberFormat="1" applyFont="1" applyFill="1" applyBorder="1" applyAlignment="1">
      <alignment horizontal="center" vertical="center" wrapText="1"/>
    </xf>
    <xf numFmtId="49" fontId="37" fillId="3" borderId="0" xfId="59" applyNumberFormat="1" applyFont="1" applyFill="1" applyBorder="1" applyAlignment="1">
      <alignment horizontal="center" vertical="center" wrapText="1"/>
    </xf>
    <xf numFmtId="4" fontId="8" fillId="3" borderId="0" xfId="59" applyNumberFormat="1" applyFont="1" applyFill="1" applyBorder="1" applyAlignment="1" applyProtection="1">
      <alignment horizontal="center" vertical="center" wrapText="1"/>
      <protection locked="0" hidden="1"/>
    </xf>
    <xf numFmtId="49" fontId="37" fillId="3" borderId="0" xfId="59" applyNumberFormat="1" applyFont="1" applyFill="1" applyBorder="1" applyAlignment="1">
      <alignment horizontal="right" wrapText="1" readingOrder="1"/>
    </xf>
    <xf numFmtId="4" fontId="8" fillId="0" borderId="0" xfId="59" applyNumberFormat="1" applyFont="1" applyBorder="1"/>
    <xf numFmtId="49" fontId="37" fillId="3" borderId="0" xfId="59" applyNumberFormat="1" applyFont="1" applyFill="1" applyBorder="1" applyAlignment="1">
      <alignment wrapText="1"/>
    </xf>
    <xf numFmtId="0" fontId="37" fillId="0" borderId="0" xfId="59" applyFont="1" applyBorder="1" applyAlignment="1">
      <alignment vertical="center" wrapText="1"/>
    </xf>
    <xf numFmtId="0" fontId="38" fillId="0" borderId="0" xfId="59" applyFont="1" applyBorder="1" applyAlignment="1">
      <alignment vertical="center" wrapText="1"/>
    </xf>
    <xf numFmtId="0" fontId="39" fillId="0" borderId="0" xfId="75" applyFont="1" applyBorder="1" applyAlignment="1">
      <alignment horizontal="center"/>
    </xf>
    <xf numFmtId="0" fontId="39" fillId="0" borderId="0" xfId="75" applyFont="1" applyBorder="1" applyAlignment="1">
      <alignment horizontal="right" wrapText="1"/>
    </xf>
    <xf numFmtId="0" fontId="40" fillId="0" borderId="0" xfId="59" applyFont="1" applyBorder="1" applyAlignment="1">
      <alignment horizontal="right"/>
    </xf>
    <xf numFmtId="4" fontId="8" fillId="3" borderId="1" xfId="59" applyNumberFormat="1" applyFont="1" applyFill="1" applyBorder="1" applyAlignment="1">
      <alignment horizontal="center" vertical="center" wrapText="1"/>
    </xf>
    <xf numFmtId="49" fontId="37" fillId="3" borderId="1" xfId="59" applyNumberFormat="1" applyFont="1" applyFill="1" applyBorder="1" applyAlignment="1">
      <alignment horizontal="center" vertical="center" wrapText="1"/>
    </xf>
    <xf numFmtId="4" fontId="8" fillId="3" borderId="1" xfId="59" applyNumberFormat="1" applyFont="1" applyFill="1" applyBorder="1" applyAlignment="1" applyProtection="1">
      <alignment horizontal="center" vertical="center" wrapText="1"/>
      <protection locked="0" hidden="1"/>
    </xf>
    <xf numFmtId="49" fontId="37" fillId="3" borderId="1" xfId="59" applyNumberFormat="1" applyFont="1" applyFill="1" applyBorder="1" applyAlignment="1">
      <alignment horizontal="right" wrapText="1" readingOrder="1"/>
    </xf>
    <xf numFmtId="4" fontId="8" fillId="0" borderId="1" xfId="59" applyNumberFormat="1" applyFont="1" applyBorder="1"/>
    <xf numFmtId="49" fontId="37" fillId="3" borderId="1" xfId="59" applyNumberFormat="1" applyFont="1" applyFill="1" applyBorder="1" applyAlignment="1">
      <alignment wrapText="1"/>
    </xf>
    <xf numFmtId="0" fontId="37" fillId="0" borderId="1" xfId="59" applyFont="1" applyBorder="1" applyAlignment="1">
      <alignment vertical="center" wrapText="1"/>
    </xf>
    <xf numFmtId="0" fontId="38" fillId="0" borderId="1" xfId="59" applyFont="1" applyBorder="1" applyAlignment="1">
      <alignment vertical="center" wrapText="1"/>
    </xf>
    <xf numFmtId="0" fontId="39" fillId="0" borderId="15" xfId="75" applyFont="1" applyBorder="1" applyAlignment="1">
      <alignment horizontal="center"/>
    </xf>
    <xf numFmtId="0" fontId="39" fillId="0" borderId="1" xfId="75" applyFont="1" applyBorder="1" applyAlignment="1">
      <alignment horizontal="right" wrapText="1"/>
    </xf>
    <xf numFmtId="0" fontId="40" fillId="0" borderId="1" xfId="59" applyFont="1" applyBorder="1" applyAlignment="1">
      <alignment horizontal="right"/>
    </xf>
    <xf numFmtId="0" fontId="7" fillId="3" borderId="1" xfId="59" applyNumberFormat="1" applyFont="1" applyFill="1" applyBorder="1" applyAlignment="1">
      <alignment horizontal="left" wrapText="1" readingOrder="2"/>
    </xf>
    <xf numFmtId="0" fontId="7" fillId="0" borderId="1" xfId="59" applyFont="1" applyBorder="1"/>
    <xf numFmtId="0" fontId="41" fillId="0" borderId="1" xfId="59" applyFont="1" applyBorder="1" applyAlignment="1">
      <alignment wrapText="1"/>
    </xf>
    <xf numFmtId="0" fontId="42" fillId="0" borderId="1" xfId="59" applyFont="1" applyBorder="1" applyAlignment="1">
      <alignment horizontal="right" wrapText="1"/>
    </xf>
    <xf numFmtId="49" fontId="8" fillId="3" borderId="1" xfId="59" applyNumberFormat="1" applyFont="1" applyFill="1" applyBorder="1" applyAlignment="1">
      <alignment horizontal="center" vertical="center" wrapText="1"/>
    </xf>
    <xf numFmtId="49" fontId="8" fillId="3" borderId="1" xfId="59" applyNumberFormat="1" applyFont="1" applyFill="1" applyBorder="1" applyAlignment="1">
      <alignment horizontal="left" wrapText="1" readingOrder="2"/>
    </xf>
    <xf numFmtId="0" fontId="6" fillId="0" borderId="1" xfId="59" applyFont="1" applyBorder="1" applyAlignment="1">
      <alignment vertical="center" wrapText="1" readingOrder="1"/>
    </xf>
    <xf numFmtId="0" fontId="7" fillId="0" borderId="1" xfId="59" applyFont="1" applyBorder="1" applyAlignment="1">
      <alignment vertical="center" wrapText="1" readingOrder="1"/>
    </xf>
    <xf numFmtId="49" fontId="8" fillId="3" borderId="1" xfId="59" applyNumberFormat="1" applyFont="1" applyFill="1" applyBorder="1" applyAlignment="1">
      <alignment vertical="center" wrapText="1"/>
    </xf>
    <xf numFmtId="49" fontId="43" fillId="3" borderId="1" xfId="59" applyNumberFormat="1" applyFont="1" applyFill="1" applyBorder="1" applyAlignment="1">
      <alignment vertical="center" wrapText="1"/>
    </xf>
    <xf numFmtId="49" fontId="7" fillId="0" borderId="1" xfId="59" applyNumberFormat="1" applyFont="1" applyBorder="1" applyAlignment="1">
      <alignment vertical="center" wrapText="1"/>
    </xf>
    <xf numFmtId="0" fontId="39" fillId="0" borderId="1" xfId="75" applyFont="1" applyBorder="1" applyAlignment="1">
      <alignment horizontal="right"/>
    </xf>
    <xf numFmtId="0" fontId="7" fillId="0" borderId="1" xfId="0" applyFont="1" applyBorder="1" applyAlignment="1">
      <alignment vertical="center" wrapText="1" readingOrder="1"/>
    </xf>
    <xf numFmtId="4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5" xfId="59" applyFont="1" applyBorder="1" applyAlignment="1">
      <alignment vertical="center" wrapText="1"/>
    </xf>
    <xf numFmtId="0" fontId="8" fillId="0" borderId="1" xfId="59" applyFont="1" applyBorder="1" applyAlignment="1">
      <alignment horizontal="center" vertical="center" wrapText="1"/>
    </xf>
    <xf numFmtId="49" fontId="7" fillId="3" borderId="1" xfId="59" applyNumberFormat="1" applyFont="1" applyFill="1" applyBorder="1" applyAlignment="1">
      <alignment vertical="center" wrapText="1"/>
    </xf>
    <xf numFmtId="0" fontId="7" fillId="0" borderId="0" xfId="59" applyFont="1"/>
    <xf numFmtId="0" fontId="7" fillId="0" borderId="1" xfId="59" applyFont="1" applyBorder="1" applyAlignment="1">
      <alignment wrapText="1"/>
    </xf>
    <xf numFmtId="0" fontId="8" fillId="0" borderId="15" xfId="75" applyFont="1" applyBorder="1" applyAlignment="1">
      <alignment horizontal="center"/>
    </xf>
    <xf numFmtId="0" fontId="8" fillId="0" borderId="1" xfId="75" applyFont="1" applyBorder="1" applyAlignment="1">
      <alignment horizontal="right"/>
    </xf>
    <xf numFmtId="0" fontId="45" fillId="0" borderId="1" xfId="59" applyFont="1" applyBorder="1" applyAlignment="1">
      <alignment horizontal="right"/>
    </xf>
    <xf numFmtId="0" fontId="7" fillId="0" borderId="2" xfId="59" applyNumberFormat="1" applyFont="1" applyFill="1" applyBorder="1" applyAlignment="1" applyProtection="1">
      <alignment horizontal="right" vertical="center"/>
    </xf>
    <xf numFmtId="0" fontId="46" fillId="0" borderId="0" xfId="59" applyFont="1" applyBorder="1" applyAlignment="1">
      <alignment horizontal="center" vertical="center" wrapText="1"/>
    </xf>
    <xf numFmtId="0" fontId="47" fillId="0" borderId="0" xfId="59" applyFont="1" applyBorder="1" applyAlignment="1">
      <alignment horizontal="right" vertical="center" wrapText="1"/>
    </xf>
    <xf numFmtId="0" fontId="6" fillId="3" borderId="0" xfId="59" applyFont="1" applyFill="1" applyBorder="1"/>
    <xf numFmtId="0" fontId="48" fillId="0" borderId="0" xfId="59" applyFont="1" applyAlignment="1">
      <alignment horizontal="center" vertical="center" wrapText="1"/>
    </xf>
    <xf numFmtId="0" fontId="50" fillId="0" borderId="0" xfId="59" applyFont="1"/>
    <xf numFmtId="0" fontId="11" fillId="0" borderId="0" xfId="60"/>
    <xf numFmtId="0" fontId="31" fillId="0" borderId="0" xfId="60" applyFont="1" applyAlignment="1">
      <alignment horizontal="right"/>
    </xf>
    <xf numFmtId="0" fontId="39" fillId="0" borderId="0" xfId="60" applyFont="1" applyAlignment="1">
      <alignment horizontal="right"/>
    </xf>
    <xf numFmtId="0" fontId="11" fillId="0" borderId="0" xfId="60" applyAlignment="1">
      <alignment horizontal="right"/>
    </xf>
    <xf numFmtId="0" fontId="6" fillId="0" borderId="3" xfId="60" applyFont="1" applyBorder="1" applyAlignment="1">
      <alignment horizontal="center" vertical="center" wrapText="1"/>
    </xf>
    <xf numFmtId="0" fontId="6" fillId="0" borderId="3" xfId="60" applyFont="1" applyFill="1" applyBorder="1" applyAlignment="1">
      <alignment horizontal="center" vertical="center" wrapText="1"/>
    </xf>
    <xf numFmtId="0" fontId="11" fillId="0" borderId="13" xfId="60" applyFont="1" applyBorder="1" applyAlignment="1">
      <alignment horizontal="center" wrapText="1"/>
    </xf>
    <xf numFmtId="0" fontId="11" fillId="0" borderId="3" xfId="60" applyFont="1" applyBorder="1" applyAlignment="1">
      <alignment horizontal="center"/>
    </xf>
    <xf numFmtId="0" fontId="11" fillId="0" borderId="0" xfId="60" applyFont="1"/>
    <xf numFmtId="49" fontId="8" fillId="0" borderId="1" xfId="60" applyNumberFormat="1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 wrapText="1"/>
    </xf>
    <xf numFmtId="4" fontId="8" fillId="0" borderId="3" xfId="60" applyNumberFormat="1" applyFont="1" applyBorder="1" applyAlignment="1">
      <alignment horizontal="center"/>
    </xf>
    <xf numFmtId="49" fontId="8" fillId="0" borderId="3" xfId="60" applyNumberFormat="1" applyFont="1" applyFill="1" applyBorder="1" applyAlignment="1">
      <alignment horizontal="center" vertical="center"/>
    </xf>
    <xf numFmtId="0" fontId="8" fillId="0" borderId="3" xfId="60" applyFont="1" applyFill="1" applyBorder="1" applyAlignment="1">
      <alignment horizontal="center" vertical="center" wrapText="1"/>
    </xf>
    <xf numFmtId="49" fontId="7" fillId="0" borderId="3" xfId="60" applyNumberFormat="1" applyFont="1" applyFill="1" applyBorder="1" applyAlignment="1">
      <alignment horizontal="center" vertical="center"/>
    </xf>
    <xf numFmtId="2" fontId="51" fillId="0" borderId="1" xfId="0" quotePrefix="1" applyNumberFormat="1" applyFont="1" applyBorder="1" applyAlignment="1">
      <alignment horizontal="center" vertical="center" wrapText="1"/>
    </xf>
    <xf numFmtId="0" fontId="7" fillId="0" borderId="13" xfId="60" applyFont="1" applyBorder="1" applyAlignment="1">
      <alignment horizontal="center" vertical="center" wrapText="1"/>
    </xf>
    <xf numFmtId="4" fontId="7" fillId="0" borderId="3" xfId="60" applyNumberFormat="1" applyFont="1" applyBorder="1" applyAlignment="1">
      <alignment horizontal="center" vertical="center"/>
    </xf>
    <xf numFmtId="0" fontId="8" fillId="0" borderId="3" xfId="60" applyFont="1" applyBorder="1" applyAlignment="1">
      <alignment horizontal="center" vertical="center" wrapText="1"/>
    </xf>
    <xf numFmtId="0" fontId="11" fillId="0" borderId="2" xfId="60" applyFont="1" applyBorder="1"/>
    <xf numFmtId="0" fontId="7" fillId="0" borderId="1" xfId="60" applyFont="1" applyBorder="1" applyAlignment="1">
      <alignment horizontal="center" vertical="center" wrapText="1"/>
    </xf>
    <xf numFmtId="49" fontId="7" fillId="0" borderId="1" xfId="60" applyNumberFormat="1" applyFont="1" applyBorder="1" applyAlignment="1">
      <alignment horizontal="center" vertical="center" wrapText="1"/>
    </xf>
    <xf numFmtId="0" fontId="7" fillId="0" borderId="5" xfId="60" applyFont="1" applyBorder="1" applyAlignment="1">
      <alignment horizontal="center" vertical="center" wrapText="1"/>
    </xf>
    <xf numFmtId="0" fontId="11" fillId="0" borderId="1" xfId="60" applyFont="1" applyBorder="1" applyAlignment="1">
      <alignment horizontal="center"/>
    </xf>
    <xf numFmtId="4" fontId="7" fillId="0" borderId="1" xfId="60" applyNumberFormat="1" applyFont="1" applyBorder="1" applyAlignment="1">
      <alignment horizontal="center"/>
    </xf>
    <xf numFmtId="0" fontId="11" fillId="0" borderId="12" xfId="60" applyFont="1" applyBorder="1"/>
    <xf numFmtId="0" fontId="7" fillId="0" borderId="3" xfId="60" applyFont="1" applyBorder="1" applyAlignment="1">
      <alignment horizontal="center" vertical="center" wrapText="1"/>
    </xf>
    <xf numFmtId="0" fontId="7" fillId="0" borderId="3" xfId="60" applyFont="1" applyFill="1" applyBorder="1" applyAlignment="1">
      <alignment horizontal="center" vertical="center" wrapText="1"/>
    </xf>
    <xf numFmtId="4" fontId="7" fillId="0" borderId="3" xfId="60" applyNumberFormat="1" applyFont="1" applyBorder="1" applyAlignment="1">
      <alignment horizontal="center"/>
    </xf>
    <xf numFmtId="49" fontId="7" fillId="0" borderId="3" xfId="60" applyNumberFormat="1" applyFont="1" applyBorder="1" applyAlignment="1">
      <alignment horizontal="center" vertical="center" wrapText="1"/>
    </xf>
    <xf numFmtId="0" fontId="11" fillId="0" borderId="0" xfId="60" applyFont="1" applyBorder="1"/>
    <xf numFmtId="4" fontId="7" fillId="0" borderId="1" xfId="60" applyNumberFormat="1" applyFont="1" applyBorder="1" applyAlignment="1">
      <alignment horizontal="center" vertical="center"/>
    </xf>
    <xf numFmtId="0" fontId="52" fillId="0" borderId="13" xfId="60" applyFont="1" applyBorder="1" applyAlignment="1">
      <alignment horizontal="center" wrapText="1"/>
    </xf>
    <xf numFmtId="2" fontId="8" fillId="0" borderId="3" xfId="60" applyNumberFormat="1" applyFont="1" applyBorder="1" applyAlignment="1">
      <alignment horizontal="center"/>
    </xf>
    <xf numFmtId="2" fontId="8" fillId="0" borderId="1" xfId="60" applyNumberFormat="1" applyFont="1" applyBorder="1" applyAlignment="1">
      <alignment horizontal="center"/>
    </xf>
    <xf numFmtId="4" fontId="8" fillId="0" borderId="3" xfId="60" applyNumberFormat="1" applyFont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 wrapText="1"/>
    </xf>
    <xf numFmtId="0" fontId="8" fillId="0" borderId="1" xfId="60" applyFont="1" applyBorder="1" applyAlignment="1">
      <alignment horizontal="center" vertical="center" wrapText="1"/>
    </xf>
    <xf numFmtId="0" fontId="8" fillId="0" borderId="1" xfId="60" applyFont="1" applyBorder="1" applyAlignment="1">
      <alignment horizontal="center" wrapText="1"/>
    </xf>
    <xf numFmtId="0" fontId="8" fillId="0" borderId="1" xfId="60" applyFont="1" applyBorder="1" applyAlignment="1">
      <alignment horizontal="center"/>
    </xf>
    <xf numFmtId="4" fontId="8" fillId="0" borderId="1" xfId="60" applyNumberFormat="1" applyFont="1" applyBorder="1" applyAlignment="1">
      <alignment horizontal="center"/>
    </xf>
    <xf numFmtId="0" fontId="8" fillId="0" borderId="5" xfId="60" applyFont="1" applyBorder="1" applyAlignment="1">
      <alignment horizontal="center" wrapText="1"/>
    </xf>
    <xf numFmtId="0" fontId="8" fillId="0" borderId="3" xfId="60" applyFont="1" applyBorder="1" applyAlignment="1">
      <alignment horizontal="center"/>
    </xf>
    <xf numFmtId="164" fontId="7" fillId="0" borderId="3" xfId="60" applyNumberFormat="1" applyFont="1" applyBorder="1" applyAlignment="1">
      <alignment horizontal="center" vertical="center"/>
    </xf>
    <xf numFmtId="0" fontId="7" fillId="0" borderId="1" xfId="60" applyFont="1" applyBorder="1" applyAlignment="1">
      <alignment horizontal="center" vertical="center"/>
    </xf>
    <xf numFmtId="49" fontId="7" fillId="0" borderId="1" xfId="60" applyNumberFormat="1" applyFont="1" applyBorder="1" applyAlignment="1">
      <alignment horizontal="center" vertical="center"/>
    </xf>
    <xf numFmtId="4" fontId="7" fillId="0" borderId="3" xfId="60" applyNumberFormat="1" applyFont="1" applyFill="1" applyBorder="1" applyAlignment="1">
      <alignment horizontal="center"/>
    </xf>
    <xf numFmtId="0" fontId="11" fillId="0" borderId="1" xfId="60" applyBorder="1"/>
    <xf numFmtId="4" fontId="7" fillId="0" borderId="3" xfId="60" applyNumberFormat="1" applyFont="1" applyFill="1" applyBorder="1" applyAlignment="1">
      <alignment horizontal="center" vertical="center"/>
    </xf>
    <xf numFmtId="2" fontId="7" fillId="0" borderId="1" xfId="60" applyNumberFormat="1" applyFont="1" applyBorder="1" applyAlignment="1">
      <alignment horizontal="center"/>
    </xf>
    <xf numFmtId="0" fontId="7" fillId="0" borderId="1" xfId="60" applyFont="1" applyBorder="1"/>
    <xf numFmtId="0" fontId="7" fillId="0" borderId="3" xfId="60" applyFont="1" applyBorder="1"/>
    <xf numFmtId="0" fontId="7" fillId="0" borderId="3" xfId="60" applyFont="1" applyBorder="1" applyAlignment="1">
      <alignment horizontal="center" vertical="center"/>
    </xf>
    <xf numFmtId="49" fontId="7" fillId="0" borderId="3" xfId="60" applyNumberFormat="1" applyFont="1" applyBorder="1" applyAlignment="1">
      <alignment horizontal="center" vertical="center"/>
    </xf>
    <xf numFmtId="2" fontId="7" fillId="0" borderId="3" xfId="60" applyNumberFormat="1" applyFont="1" applyBorder="1" applyAlignment="1">
      <alignment horizontal="center"/>
    </xf>
    <xf numFmtId="0" fontId="11" fillId="0" borderId="3" xfId="60" applyBorder="1"/>
    <xf numFmtId="4" fontId="7" fillId="0" borderId="1" xfId="60" applyNumberFormat="1" applyFont="1" applyFill="1" applyBorder="1" applyAlignment="1">
      <alignment horizontal="center" vertical="center"/>
    </xf>
    <xf numFmtId="0" fontId="11" fillId="0" borderId="14" xfId="60" applyFont="1" applyBorder="1"/>
    <xf numFmtId="4" fontId="7" fillId="0" borderId="16" xfId="60" applyNumberFormat="1" applyFont="1" applyBorder="1" applyAlignment="1">
      <alignment horizontal="center" vertical="center"/>
    </xf>
    <xf numFmtId="0" fontId="7" fillId="0" borderId="5" xfId="60" applyFont="1" applyBorder="1" applyAlignment="1">
      <alignment horizontal="center" wrapText="1"/>
    </xf>
    <xf numFmtId="0" fontId="6" fillId="0" borderId="1" xfId="60" applyFont="1" applyBorder="1" applyAlignment="1">
      <alignment horizontal="center"/>
    </xf>
    <xf numFmtId="0" fontId="7" fillId="0" borderId="13" xfId="60" applyFont="1" applyBorder="1" applyAlignment="1">
      <alignment horizontal="center" wrapText="1"/>
    </xf>
    <xf numFmtId="0" fontId="6" fillId="0" borderId="3" xfId="60" applyFont="1" applyBorder="1" applyAlignment="1">
      <alignment horizontal="center"/>
    </xf>
    <xf numFmtId="4" fontId="7" fillId="0" borderId="1" xfId="60" applyNumberFormat="1" applyFont="1" applyFill="1" applyBorder="1" applyAlignment="1">
      <alignment horizontal="center"/>
    </xf>
    <xf numFmtId="2" fontId="51" fillId="0" borderId="3" xfId="0" quotePrefix="1" applyNumberFormat="1" applyFont="1" applyBorder="1" applyAlignment="1">
      <alignment horizontal="center" vertical="center" wrapText="1"/>
    </xf>
    <xf numFmtId="0" fontId="11" fillId="0" borderId="2" xfId="60" applyBorder="1"/>
    <xf numFmtId="0" fontId="11" fillId="0" borderId="14" xfId="60" applyBorder="1"/>
    <xf numFmtId="0" fontId="11" fillId="0" borderId="12" xfId="60" applyBorder="1"/>
    <xf numFmtId="0" fontId="7" fillId="0" borderId="3" xfId="60" applyFont="1" applyBorder="1" applyAlignment="1">
      <alignment horizontal="center"/>
    </xf>
    <xf numFmtId="0" fontId="7" fillId="0" borderId="1" xfId="60" applyFont="1" applyBorder="1" applyAlignment="1">
      <alignment horizontal="center"/>
    </xf>
    <xf numFmtId="0" fontId="7" fillId="0" borderId="5" xfId="60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center" vertical="center"/>
    </xf>
    <xf numFmtId="0" fontId="53" fillId="0" borderId="5" xfId="60" applyFont="1" applyBorder="1" applyAlignment="1"/>
    <xf numFmtId="0" fontId="7" fillId="0" borderId="1" xfId="60" applyFont="1" applyFill="1" applyBorder="1" applyAlignment="1">
      <alignment horizontal="center"/>
    </xf>
    <xf numFmtId="4" fontId="8" fillId="0" borderId="1" xfId="60" applyNumberFormat="1" applyFont="1" applyFill="1" applyBorder="1" applyAlignment="1">
      <alignment horizontal="center"/>
    </xf>
    <xf numFmtId="0" fontId="7" fillId="0" borderId="1" xfId="60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5" xfId="60" applyFont="1" applyBorder="1" applyAlignment="1">
      <alignment horizontal="center" vertical="center"/>
    </xf>
    <xf numFmtId="4" fontId="7" fillId="21" borderId="1" xfId="60" applyNumberFormat="1" applyFont="1" applyFill="1" applyBorder="1" applyAlignment="1">
      <alignment horizontal="center" vertical="center"/>
    </xf>
    <xf numFmtId="0" fontId="11" fillId="0" borderId="0" xfId="60" applyBorder="1"/>
    <xf numFmtId="0" fontId="7" fillId="0" borderId="15" xfId="60" applyFont="1" applyBorder="1" applyAlignment="1">
      <alignment horizontal="center" vertical="center"/>
    </xf>
    <xf numFmtId="49" fontId="7" fillId="0" borderId="15" xfId="60" applyNumberFormat="1" applyFont="1" applyBorder="1" applyAlignment="1">
      <alignment horizontal="center" vertical="center"/>
    </xf>
    <xf numFmtId="49" fontId="7" fillId="0" borderId="15" xfId="60" applyNumberFormat="1" applyFont="1" applyFill="1" applyBorder="1" applyAlignment="1">
      <alignment horizontal="center" vertical="center"/>
    </xf>
    <xf numFmtId="0" fontId="8" fillId="0" borderId="15" xfId="60" applyFont="1" applyFill="1" applyBorder="1" applyAlignment="1">
      <alignment horizontal="center" vertical="center" wrapText="1"/>
    </xf>
    <xf numFmtId="0" fontId="7" fillId="0" borderId="1" xfId="60" applyFont="1" applyBorder="1" applyAlignment="1">
      <alignment horizontal="center" wrapText="1"/>
    </xf>
    <xf numFmtId="2" fontId="51" fillId="0" borderId="15" xfId="0" quotePrefix="1" applyNumberFormat="1" applyFont="1" applyBorder="1" applyAlignment="1">
      <alignment horizontal="center" vertical="center" wrapText="1"/>
    </xf>
    <xf numFmtId="0" fontId="7" fillId="0" borderId="15" xfId="60" applyFont="1" applyFill="1" applyBorder="1" applyAlignment="1">
      <alignment horizontal="center" vertical="center" wrapText="1"/>
    </xf>
    <xf numFmtId="0" fontId="6" fillId="21" borderId="1" xfId="60" applyFont="1" applyFill="1" applyBorder="1"/>
    <xf numFmtId="0" fontId="6" fillId="21" borderId="15" xfId="60" applyFont="1" applyFill="1" applyBorder="1"/>
    <xf numFmtId="4" fontId="8" fillId="21" borderId="1" xfId="60" applyNumberFormat="1" applyFont="1" applyFill="1" applyBorder="1" applyAlignment="1">
      <alignment horizontal="center"/>
    </xf>
    <xf numFmtId="0" fontId="11" fillId="21" borderId="0" xfId="60" applyFill="1" applyBorder="1"/>
    <xf numFmtId="4" fontId="8" fillId="21" borderId="1" xfId="60" applyNumberFormat="1" applyFont="1" applyFill="1" applyBorder="1" applyAlignment="1">
      <alignment horizontal="center" vertical="center"/>
    </xf>
    <xf numFmtId="0" fontId="6" fillId="22" borderId="1" xfId="60" applyFont="1" applyFill="1" applyBorder="1"/>
    <xf numFmtId="4" fontId="8" fillId="22" borderId="1" xfId="60" applyNumberFormat="1" applyFont="1" applyFill="1" applyBorder="1" applyAlignment="1">
      <alignment horizontal="center"/>
    </xf>
    <xf numFmtId="4" fontId="8" fillId="22" borderId="15" xfId="60" applyNumberFormat="1" applyFont="1" applyFill="1" applyBorder="1" applyAlignment="1">
      <alignment horizontal="center"/>
    </xf>
    <xf numFmtId="0" fontId="11" fillId="22" borderId="0" xfId="60" applyFill="1" applyBorder="1"/>
    <xf numFmtId="0" fontId="6" fillId="21" borderId="0" xfId="60" applyFont="1" applyFill="1" applyBorder="1"/>
    <xf numFmtId="0" fontId="8" fillId="21" borderId="0" xfId="60" applyFont="1" applyFill="1" applyBorder="1" applyAlignment="1">
      <alignment horizontal="center"/>
    </xf>
    <xf numFmtId="4" fontId="8" fillId="21" borderId="0" xfId="60" applyNumberFormat="1" applyFont="1" applyFill="1" applyBorder="1" applyAlignment="1">
      <alignment horizontal="center"/>
    </xf>
    <xf numFmtId="0" fontId="8" fillId="0" borderId="0" xfId="60" applyFont="1"/>
    <xf numFmtId="0" fontId="7" fillId="0" borderId="0" xfId="6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/>
    <xf numFmtId="0" fontId="8" fillId="3" borderId="1" xfId="59" applyFont="1" applyFill="1" applyBorder="1" applyAlignment="1">
      <alignment horizontal="center" vertical="center" wrapText="1"/>
    </xf>
    <xf numFmtId="0" fontId="8" fillId="3" borderId="15" xfId="59" applyNumberFormat="1" applyFont="1" applyFill="1" applyBorder="1" applyAlignment="1">
      <alignment horizontal="center" wrapText="1" readingOrder="2"/>
    </xf>
    <xf numFmtId="0" fontId="8" fillId="3" borderId="14" xfId="59" applyNumberFormat="1" applyFont="1" applyFill="1" applyBorder="1" applyAlignment="1">
      <alignment horizontal="center" wrapText="1" readingOrder="2"/>
    </xf>
    <xf numFmtId="0" fontId="8" fillId="3" borderId="5" xfId="59" applyNumberFormat="1" applyFont="1" applyFill="1" applyBorder="1" applyAlignment="1">
      <alignment horizontal="center" wrapText="1" readingOrder="2"/>
    </xf>
    <xf numFmtId="0" fontId="31" fillId="0" borderId="0" xfId="59" applyNumberFormat="1" applyFont="1" applyFill="1" applyAlignment="1" applyProtection="1">
      <alignment horizontal="right" vertical="center" wrapText="1"/>
    </xf>
    <xf numFmtId="0" fontId="49" fillId="0" borderId="0" xfId="59" applyFont="1" applyAlignment="1">
      <alignment horizontal="center" vertical="center" wrapText="1"/>
    </xf>
    <xf numFmtId="0" fontId="44" fillId="0" borderId="16" xfId="59" applyFont="1" applyBorder="1" applyAlignment="1">
      <alignment horizontal="center" vertical="center" wrapText="1"/>
    </xf>
    <xf numFmtId="0" fontId="44" fillId="0" borderId="19" xfId="59" applyFont="1" applyBorder="1" applyAlignment="1">
      <alignment horizontal="center" vertical="center" wrapText="1"/>
    </xf>
    <xf numFmtId="0" fontId="44" fillId="0" borderId="3" xfId="59" applyFont="1" applyBorder="1" applyAlignment="1">
      <alignment horizontal="center" vertical="center" wrapText="1"/>
    </xf>
    <xf numFmtId="0" fontId="8" fillId="3" borderId="18" xfId="59" applyFont="1" applyFill="1" applyBorder="1" applyAlignment="1">
      <alignment horizontal="center" vertical="center" wrapText="1"/>
    </xf>
    <xf numFmtId="0" fontId="8" fillId="3" borderId="20" xfId="59" applyFont="1" applyFill="1" applyBorder="1" applyAlignment="1">
      <alignment horizontal="center" vertical="center" wrapText="1"/>
    </xf>
    <xf numFmtId="0" fontId="8" fillId="3" borderId="4" xfId="59" applyFont="1" applyFill="1" applyBorder="1" applyAlignment="1">
      <alignment horizontal="center" vertical="center" wrapText="1"/>
    </xf>
    <xf numFmtId="0" fontId="8" fillId="3" borderId="13" xfId="59" applyFont="1" applyFill="1" applyBorder="1" applyAlignment="1">
      <alignment horizontal="center" vertical="center" wrapText="1"/>
    </xf>
    <xf numFmtId="0" fontId="8" fillId="3" borderId="18" xfId="59" applyFont="1" applyFill="1" applyBorder="1" applyAlignment="1">
      <alignment horizontal="left" vertical="center" wrapText="1"/>
    </xf>
    <xf numFmtId="0" fontId="8" fillId="3" borderId="12" xfId="59" applyFont="1" applyFill="1" applyBorder="1" applyAlignment="1">
      <alignment horizontal="left" vertical="center" wrapText="1"/>
    </xf>
    <xf numFmtId="0" fontId="8" fillId="3" borderId="1" xfId="59" applyFont="1" applyFill="1" applyBorder="1" applyAlignment="1">
      <alignment horizontal="left" vertical="center" wrapText="1"/>
    </xf>
    <xf numFmtId="0" fontId="8" fillId="21" borderId="15" xfId="60" applyFont="1" applyFill="1" applyBorder="1" applyAlignment="1">
      <alignment horizontal="center" vertical="center" wrapText="1"/>
    </xf>
    <xf numFmtId="0" fontId="8" fillId="21" borderId="5" xfId="60" applyFont="1" applyFill="1" applyBorder="1" applyAlignment="1">
      <alignment horizontal="center" vertical="center" wrapText="1"/>
    </xf>
    <xf numFmtId="0" fontId="8" fillId="0" borderId="15" xfId="60" applyFont="1" applyFill="1" applyBorder="1" applyAlignment="1">
      <alignment horizontal="center" vertical="center" wrapText="1"/>
    </xf>
    <xf numFmtId="0" fontId="8" fillId="0" borderId="5" xfId="60" applyFont="1" applyFill="1" applyBorder="1" applyAlignment="1">
      <alignment horizontal="center" vertical="center" wrapText="1"/>
    </xf>
    <xf numFmtId="0" fontId="8" fillId="23" borderId="15" xfId="60" applyFont="1" applyFill="1" applyBorder="1" applyAlignment="1">
      <alignment horizontal="center"/>
    </xf>
    <xf numFmtId="0" fontId="8" fillId="23" borderId="5" xfId="60" applyFont="1" applyFill="1" applyBorder="1" applyAlignment="1">
      <alignment horizontal="center"/>
    </xf>
    <xf numFmtId="0" fontId="32" fillId="0" borderId="0" xfId="60" applyFont="1" applyAlignment="1">
      <alignment horizontal="center"/>
    </xf>
    <xf numFmtId="0" fontId="31" fillId="0" borderId="16" xfId="60" applyFont="1" applyBorder="1" applyAlignment="1">
      <alignment horizontal="center" vertical="center" wrapText="1"/>
    </xf>
    <xf numFmtId="0" fontId="31" fillId="0" borderId="3" xfId="60" applyFont="1" applyBorder="1" applyAlignment="1">
      <alignment horizontal="center" vertical="center" wrapText="1"/>
    </xf>
    <xf numFmtId="0" fontId="31" fillId="0" borderId="16" xfId="60" applyFont="1" applyFill="1" applyBorder="1" applyAlignment="1">
      <alignment horizontal="center" vertical="center" wrapText="1"/>
    </xf>
    <xf numFmtId="0" fontId="31" fillId="0" borderId="3" xfId="60" applyFont="1" applyFill="1" applyBorder="1" applyAlignment="1">
      <alignment horizontal="center" vertical="center" wrapText="1"/>
    </xf>
    <xf numFmtId="0" fontId="30" fillId="0" borderId="3" xfId="60" applyFont="1" applyBorder="1" applyAlignment="1">
      <alignment wrapText="1"/>
    </xf>
    <xf numFmtId="0" fontId="30" fillId="0" borderId="3" xfId="60" applyFont="1" applyBorder="1" applyAlignment="1">
      <alignment horizontal="center"/>
    </xf>
    <xf numFmtId="0" fontId="31" fillId="0" borderId="0" xfId="60" applyFont="1" applyAlignment="1">
      <alignment horizontal="right"/>
    </xf>
    <xf numFmtId="0" fontId="31" fillId="0" borderId="0" xfId="60" applyFont="1" applyAlignment="1">
      <alignment horizontal="center"/>
    </xf>
    <xf numFmtId="0" fontId="7" fillId="0" borderId="0" xfId="60" applyFont="1" applyAlignment="1">
      <alignment horizontal="center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7" fillId="3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Alignment="1" applyProtection="1">
      <alignment horizontal="left" vertical="top"/>
    </xf>
    <xf numFmtId="0" fontId="7" fillId="0" borderId="0" xfId="2" applyNumberFormat="1" applyFont="1" applyFill="1" applyAlignment="1" applyProtection="1">
      <alignment horizontal="right" vertical="center" wrapText="1"/>
    </xf>
    <xf numFmtId="0" fontId="8" fillId="0" borderId="0" xfId="2" applyNumberFormat="1" applyFont="1" applyFill="1" applyBorder="1" applyAlignment="1" applyProtection="1">
      <alignment horizontal="center" vertical="top" wrapText="1"/>
    </xf>
    <xf numFmtId="0" fontId="7" fillId="0" borderId="0" xfId="2" applyFont="1" applyAlignment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8" fillId="3" borderId="0" xfId="2" applyNumberFormat="1" applyFont="1" applyFill="1" applyBorder="1" applyAlignment="1" applyProtection="1">
      <alignment horizontal="left" vertical="center" wrapText="1"/>
    </xf>
    <xf numFmtId="0" fontId="31" fillId="0" borderId="16" xfId="64" applyFont="1" applyBorder="1" applyAlignment="1">
      <alignment horizontal="center" vertical="center" wrapText="1"/>
    </xf>
    <xf numFmtId="0" fontId="30" fillId="0" borderId="3" xfId="64" applyFont="1" applyBorder="1" applyAlignment="1">
      <alignment wrapText="1"/>
    </xf>
    <xf numFmtId="0" fontId="30" fillId="0" borderId="3" xfId="64" applyFont="1" applyBorder="1" applyAlignment="1">
      <alignment horizontal="center"/>
    </xf>
    <xf numFmtId="0" fontId="8" fillId="0" borderId="15" xfId="64" applyFont="1" applyFill="1" applyBorder="1" applyAlignment="1">
      <alignment horizontal="center" vertical="center" wrapText="1"/>
    </xf>
    <xf numFmtId="0" fontId="8" fillId="0" borderId="14" xfId="64" applyFont="1" applyFill="1" applyBorder="1" applyAlignment="1">
      <alignment horizontal="center" vertical="center" wrapText="1"/>
    </xf>
    <xf numFmtId="0" fontId="8" fillId="0" borderId="13" xfId="64" applyFont="1" applyFill="1" applyBorder="1" applyAlignment="1">
      <alignment horizontal="center" vertical="center" wrapText="1"/>
    </xf>
    <xf numFmtId="0" fontId="8" fillId="0" borderId="0" xfId="64" applyFont="1" applyBorder="1" applyAlignment="1">
      <alignment horizontal="center"/>
    </xf>
    <xf numFmtId="0" fontId="31" fillId="0" borderId="0" xfId="64" applyFont="1" applyAlignment="1">
      <alignment horizontal="right"/>
    </xf>
    <xf numFmtId="0" fontId="32" fillId="0" borderId="0" xfId="64" applyFont="1" applyAlignment="1">
      <alignment horizontal="center"/>
    </xf>
    <xf numFmtId="0" fontId="31" fillId="0" borderId="3" xfId="64" applyFont="1" applyBorder="1" applyAlignment="1">
      <alignment horizontal="center" vertical="center" wrapText="1"/>
    </xf>
    <xf numFmtId="0" fontId="31" fillId="0" borderId="16" xfId="64" applyFont="1" applyFill="1" applyBorder="1" applyAlignment="1">
      <alignment horizontal="center" vertical="center" wrapText="1"/>
    </xf>
    <xf numFmtId="0" fontId="31" fillId="0" borderId="3" xfId="64" applyFont="1" applyFill="1" applyBorder="1" applyAlignment="1">
      <alignment horizontal="center" vertical="center" wrapText="1"/>
    </xf>
    <xf numFmtId="0" fontId="8" fillId="0" borderId="15" xfId="63" applyFont="1" applyFill="1" applyBorder="1" applyAlignment="1">
      <alignment horizontal="center" vertical="center" wrapText="1"/>
    </xf>
    <xf numFmtId="0" fontId="8" fillId="0" borderId="14" xfId="63" applyFont="1" applyFill="1" applyBorder="1" applyAlignment="1">
      <alignment horizontal="center" vertical="center" wrapText="1"/>
    </xf>
    <xf numFmtId="0" fontId="8" fillId="0" borderId="5" xfId="63" applyFont="1" applyFill="1" applyBorder="1" applyAlignment="1">
      <alignment horizontal="center" vertical="center" wrapText="1"/>
    </xf>
    <xf numFmtId="0" fontId="8" fillId="0" borderId="12" xfId="63" applyFont="1" applyBorder="1" applyAlignment="1">
      <alignment horizontal="center"/>
    </xf>
    <xf numFmtId="0" fontId="31" fillId="0" borderId="0" xfId="63" applyFont="1" applyAlignment="1">
      <alignment horizontal="center"/>
    </xf>
    <xf numFmtId="0" fontId="32" fillId="0" borderId="0" xfId="63" applyFont="1" applyAlignment="1">
      <alignment horizontal="center"/>
    </xf>
    <xf numFmtId="0" fontId="31" fillId="0" borderId="16" xfId="63" applyFont="1" applyBorder="1" applyAlignment="1">
      <alignment horizontal="center" vertical="center" wrapText="1"/>
    </xf>
    <xf numFmtId="0" fontId="31" fillId="0" borderId="3" xfId="63" applyFont="1" applyBorder="1" applyAlignment="1">
      <alignment horizontal="center" vertical="center" wrapText="1"/>
    </xf>
    <xf numFmtId="0" fontId="31" fillId="0" borderId="16" xfId="63" applyFont="1" applyFill="1" applyBorder="1" applyAlignment="1">
      <alignment horizontal="center" vertical="center" wrapText="1"/>
    </xf>
    <xf numFmtId="0" fontId="31" fillId="0" borderId="3" xfId="63" applyFont="1" applyFill="1" applyBorder="1" applyAlignment="1">
      <alignment horizontal="center" vertical="center" wrapText="1"/>
    </xf>
    <xf numFmtId="0" fontId="30" fillId="0" borderId="3" xfId="63" applyFont="1" applyBorder="1" applyAlignment="1">
      <alignment wrapText="1"/>
    </xf>
    <xf numFmtId="0" fontId="30" fillId="0" borderId="3" xfId="63" applyFont="1" applyBorder="1" applyAlignment="1">
      <alignment horizontal="center"/>
    </xf>
  </cellXfs>
  <cellStyles count="76">
    <cellStyle name="20% – Акцентування1" xfId="4"/>
    <cellStyle name="20% – Акцентування2" xfId="5"/>
    <cellStyle name="20% – Акцентування3" xfId="6"/>
    <cellStyle name="20% – Акцентування4" xfId="7"/>
    <cellStyle name="20% – Акцентування5" xfId="8"/>
    <cellStyle name="20% – Акцентування6" xfId="9"/>
    <cellStyle name="40% – Акцентування1" xfId="10"/>
    <cellStyle name="40% – Акцентування2" xfId="11"/>
    <cellStyle name="40% – Акцентування3" xfId="12"/>
    <cellStyle name="40% – Акцентування4" xfId="13"/>
    <cellStyle name="40% – Акцентування5" xfId="14"/>
    <cellStyle name="40% – Акцентування6" xfId="15"/>
    <cellStyle name="60% – Акцентування1" xfId="16"/>
    <cellStyle name="60% – Акцентування2" xfId="17"/>
    <cellStyle name="60% – Акцентування3" xfId="18"/>
    <cellStyle name="60% – Акцентування4" xfId="19"/>
    <cellStyle name="60% – Акцентування5" xfId="20"/>
    <cellStyle name="60% – Акцентування6" xfId="21"/>
    <cellStyle name="Normal_meresha_07" xfId="22"/>
    <cellStyle name="Normal_Доходи" xfId="75"/>
    <cellStyle name="Акцентування1" xfId="23"/>
    <cellStyle name="Акцентування2" xfId="24"/>
    <cellStyle name="Акцентування3" xfId="25"/>
    <cellStyle name="Акцентування4" xfId="26"/>
    <cellStyle name="Акцентування5" xfId="27"/>
    <cellStyle name="Акцентування6" xfId="28"/>
    <cellStyle name="Ввід" xfId="29"/>
    <cellStyle name="Добре" xfId="30"/>
    <cellStyle name="Звичайний 10" xfId="31"/>
    <cellStyle name="Звичайний 11" xfId="32"/>
    <cellStyle name="Звичайний 12" xfId="33"/>
    <cellStyle name="Звичайний 13" xfId="34"/>
    <cellStyle name="Звичайний 14" xfId="35"/>
    <cellStyle name="Звичайний 15" xfId="36"/>
    <cellStyle name="Звичайний 16" xfId="37"/>
    <cellStyle name="Звичайний 17" xfId="38"/>
    <cellStyle name="Звичайний 18" xfId="39"/>
    <cellStyle name="Звичайний 19" xfId="40"/>
    <cellStyle name="Звичайний 2" xfId="41"/>
    <cellStyle name="Звичайний 2 2" xfId="42"/>
    <cellStyle name="Звичайний 2_расчетт" xfId="43"/>
    <cellStyle name="Звичайний 20" xfId="44"/>
    <cellStyle name="Звичайний 3" xfId="45"/>
    <cellStyle name="Звичайний 4" xfId="46"/>
    <cellStyle name="Звичайний 5" xfId="47"/>
    <cellStyle name="Звичайний 6" xfId="48"/>
    <cellStyle name="Звичайний 7" xfId="49"/>
    <cellStyle name="Звичайний 8" xfId="50"/>
    <cellStyle name="Звичайний 9" xfId="51"/>
    <cellStyle name="Звичайний_Додаток _ 3 зм_ни 4575" xfId="52"/>
    <cellStyle name="Звичайний_Додаток _ 3 зм_ни 4575 2" xfId="1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57"/>
    <cellStyle name="Обычный 2 2" xfId="58"/>
    <cellStyle name="Обычный 2 2 2" xfId="59"/>
    <cellStyle name="Обычный 3" xfId="60"/>
    <cellStyle name="Обычный 3 2" xfId="61"/>
    <cellStyle name="Обычный 3 3" xfId="62"/>
    <cellStyle name="Обычный 3 3 2" xfId="63"/>
    <cellStyle name="Обычный 3 3 2 2" xfId="64"/>
    <cellStyle name="Обычный 4" xfId="65"/>
    <cellStyle name="Обычный 5" xfId="66"/>
    <cellStyle name="Обычный 6" xfId="2"/>
    <cellStyle name="Обычный_Додаток 7" xfId="3"/>
    <cellStyle name="Підсумок" xfId="67"/>
    <cellStyle name="Поганий" xfId="68"/>
    <cellStyle name="Примітка" xfId="69"/>
    <cellStyle name="Результат" xfId="70"/>
    <cellStyle name="Середній" xfId="71"/>
    <cellStyle name="Стиль 1" xfId="72"/>
    <cellStyle name="Текст попередження" xfId="73"/>
    <cellStyle name="Текст пояснення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workbookViewId="0">
      <selection activeCell="I17" sqref="I17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s="318" t="s">
        <v>1</v>
      </c>
      <c r="E1" s="318"/>
      <c r="F1" s="318"/>
    </row>
    <row r="2" spans="1:6" x14ac:dyDescent="0.2">
      <c r="D2" s="318" t="s">
        <v>100</v>
      </c>
      <c r="E2" s="318"/>
      <c r="F2" s="318"/>
    </row>
    <row r="3" spans="1:6" x14ac:dyDescent="0.2">
      <c r="D3" s="318" t="s">
        <v>101</v>
      </c>
      <c r="E3" s="318"/>
      <c r="F3" s="318"/>
    </row>
    <row r="5" spans="1:6" x14ac:dyDescent="0.2">
      <c r="A5" s="319" t="s">
        <v>2</v>
      </c>
      <c r="B5" s="320"/>
      <c r="C5" s="320"/>
      <c r="D5" s="320"/>
      <c r="E5" s="320"/>
      <c r="F5" s="320"/>
    </row>
    <row r="6" spans="1:6" x14ac:dyDescent="0.2">
      <c r="F6" s="83" t="s">
        <v>3</v>
      </c>
    </row>
    <row r="7" spans="1:6" x14ac:dyDescent="0.2">
      <c r="A7" s="317" t="s">
        <v>4</v>
      </c>
      <c r="B7" s="317" t="s">
        <v>5</v>
      </c>
      <c r="C7" s="321" t="s">
        <v>6</v>
      </c>
      <c r="D7" s="317" t="s">
        <v>7</v>
      </c>
      <c r="E7" s="317" t="s">
        <v>8</v>
      </c>
      <c r="F7" s="317"/>
    </row>
    <row r="8" spans="1:6" x14ac:dyDescent="0.2">
      <c r="A8" s="317"/>
      <c r="B8" s="317"/>
      <c r="C8" s="317"/>
      <c r="D8" s="317"/>
      <c r="E8" s="317" t="s">
        <v>6</v>
      </c>
      <c r="F8" s="317" t="s">
        <v>9</v>
      </c>
    </row>
    <row r="9" spans="1:6" x14ac:dyDescent="0.2">
      <c r="A9" s="317"/>
      <c r="B9" s="317"/>
      <c r="C9" s="317"/>
      <c r="D9" s="317"/>
      <c r="E9" s="317"/>
      <c r="F9" s="317"/>
    </row>
    <row r="10" spans="1:6" x14ac:dyDescent="0.2">
      <c r="A10" s="84">
        <v>1</v>
      </c>
      <c r="B10" s="84">
        <v>2</v>
      </c>
      <c r="C10" s="85">
        <v>3</v>
      </c>
      <c r="D10" s="84">
        <v>4</v>
      </c>
      <c r="E10" s="84">
        <v>5</v>
      </c>
      <c r="F10" s="84">
        <v>6</v>
      </c>
    </row>
    <row r="11" spans="1:6" x14ac:dyDescent="0.2">
      <c r="A11" s="2">
        <v>10000000</v>
      </c>
      <c r="B11" s="3" t="s">
        <v>10</v>
      </c>
      <c r="C11" s="4">
        <f t="shared" ref="C11:C74" si="0">D11+E11</f>
        <v>310455000</v>
      </c>
      <c r="D11" s="5">
        <v>310410000</v>
      </c>
      <c r="E11" s="5">
        <v>45000</v>
      </c>
      <c r="F11" s="5">
        <v>0</v>
      </c>
    </row>
    <row r="12" spans="1:6" ht="25.5" x14ac:dyDescent="0.2">
      <c r="A12" s="2">
        <v>11000000</v>
      </c>
      <c r="B12" s="3" t="s">
        <v>11</v>
      </c>
      <c r="C12" s="4">
        <f t="shared" si="0"/>
        <v>199650000</v>
      </c>
      <c r="D12" s="5">
        <v>199650000</v>
      </c>
      <c r="E12" s="5">
        <v>0</v>
      </c>
      <c r="F12" s="5">
        <v>0</v>
      </c>
    </row>
    <row r="13" spans="1:6" x14ac:dyDescent="0.2">
      <c r="A13" s="2">
        <v>11010000</v>
      </c>
      <c r="B13" s="3" t="s">
        <v>12</v>
      </c>
      <c r="C13" s="4">
        <f t="shared" si="0"/>
        <v>198830000</v>
      </c>
      <c r="D13" s="5">
        <v>198830000</v>
      </c>
      <c r="E13" s="5">
        <v>0</v>
      </c>
      <c r="F13" s="5">
        <v>0</v>
      </c>
    </row>
    <row r="14" spans="1:6" ht="38.25" x14ac:dyDescent="0.2">
      <c r="A14" s="6">
        <v>11010100</v>
      </c>
      <c r="B14" s="7" t="s">
        <v>13</v>
      </c>
      <c r="C14" s="8">
        <f t="shared" si="0"/>
        <v>170280000</v>
      </c>
      <c r="D14" s="9">
        <v>170280000</v>
      </c>
      <c r="E14" s="9">
        <v>0</v>
      </c>
      <c r="F14" s="9">
        <v>0</v>
      </c>
    </row>
    <row r="15" spans="1:6" ht="63.75" x14ac:dyDescent="0.2">
      <c r="A15" s="6">
        <v>11010200</v>
      </c>
      <c r="B15" s="7" t="s">
        <v>14</v>
      </c>
      <c r="C15" s="8">
        <f t="shared" si="0"/>
        <v>21200000</v>
      </c>
      <c r="D15" s="9">
        <v>21200000</v>
      </c>
      <c r="E15" s="9">
        <v>0</v>
      </c>
      <c r="F15" s="9">
        <v>0</v>
      </c>
    </row>
    <row r="16" spans="1:6" ht="38.25" x14ac:dyDescent="0.2">
      <c r="A16" s="6">
        <v>11010400</v>
      </c>
      <c r="B16" s="7" t="s">
        <v>15</v>
      </c>
      <c r="C16" s="8">
        <f t="shared" si="0"/>
        <v>2250000</v>
      </c>
      <c r="D16" s="9">
        <v>2250000</v>
      </c>
      <c r="E16" s="9">
        <v>0</v>
      </c>
      <c r="F16" s="9">
        <v>0</v>
      </c>
    </row>
    <row r="17" spans="1:6" ht="38.25" x14ac:dyDescent="0.2">
      <c r="A17" s="6">
        <v>11010500</v>
      </c>
      <c r="B17" s="7" t="s">
        <v>16</v>
      </c>
      <c r="C17" s="8">
        <f t="shared" si="0"/>
        <v>3950000</v>
      </c>
      <c r="D17" s="9">
        <v>3950000</v>
      </c>
      <c r="E17" s="9">
        <v>0</v>
      </c>
      <c r="F17" s="9">
        <v>0</v>
      </c>
    </row>
    <row r="18" spans="1:6" ht="63.75" x14ac:dyDescent="0.2">
      <c r="A18" s="6">
        <v>11010900</v>
      </c>
      <c r="B18" s="7" t="s">
        <v>17</v>
      </c>
      <c r="C18" s="8">
        <f t="shared" si="0"/>
        <v>1150000</v>
      </c>
      <c r="D18" s="9">
        <v>1150000</v>
      </c>
      <c r="E18" s="9">
        <v>0</v>
      </c>
      <c r="F18" s="9">
        <v>0</v>
      </c>
    </row>
    <row r="19" spans="1:6" x14ac:dyDescent="0.2">
      <c r="A19" s="2">
        <v>11020000</v>
      </c>
      <c r="B19" s="3" t="s">
        <v>18</v>
      </c>
      <c r="C19" s="4">
        <f t="shared" si="0"/>
        <v>820000</v>
      </c>
      <c r="D19" s="5">
        <v>820000</v>
      </c>
      <c r="E19" s="5">
        <v>0</v>
      </c>
      <c r="F19" s="5">
        <v>0</v>
      </c>
    </row>
    <row r="20" spans="1:6" ht="25.5" x14ac:dyDescent="0.2">
      <c r="A20" s="6">
        <v>11020200</v>
      </c>
      <c r="B20" s="7" t="s">
        <v>19</v>
      </c>
      <c r="C20" s="8">
        <f t="shared" si="0"/>
        <v>820000</v>
      </c>
      <c r="D20" s="9">
        <v>820000</v>
      </c>
      <c r="E20" s="9">
        <v>0</v>
      </c>
      <c r="F20" s="9">
        <v>0</v>
      </c>
    </row>
    <row r="21" spans="1:6" x14ac:dyDescent="0.2">
      <c r="A21" s="2">
        <v>14000000</v>
      </c>
      <c r="B21" s="3" t="s">
        <v>20</v>
      </c>
      <c r="C21" s="4">
        <f t="shared" si="0"/>
        <v>30500000</v>
      </c>
      <c r="D21" s="5">
        <v>30500000</v>
      </c>
      <c r="E21" s="5">
        <v>0</v>
      </c>
      <c r="F21" s="5">
        <v>0</v>
      </c>
    </row>
    <row r="22" spans="1:6" ht="25.5" x14ac:dyDescent="0.2">
      <c r="A22" s="2">
        <v>14020000</v>
      </c>
      <c r="B22" s="3" t="s">
        <v>21</v>
      </c>
      <c r="C22" s="4">
        <f t="shared" si="0"/>
        <v>3000000</v>
      </c>
      <c r="D22" s="5">
        <v>3000000</v>
      </c>
      <c r="E22" s="5">
        <v>0</v>
      </c>
      <c r="F22" s="5">
        <v>0</v>
      </c>
    </row>
    <row r="23" spans="1:6" x14ac:dyDescent="0.2">
      <c r="A23" s="6">
        <v>14021900</v>
      </c>
      <c r="B23" s="7" t="s">
        <v>22</v>
      </c>
      <c r="C23" s="8">
        <f t="shared" si="0"/>
        <v>3000000</v>
      </c>
      <c r="D23" s="9">
        <v>3000000</v>
      </c>
      <c r="E23" s="9">
        <v>0</v>
      </c>
      <c r="F23" s="9">
        <v>0</v>
      </c>
    </row>
    <row r="24" spans="1:6" ht="38.25" x14ac:dyDescent="0.2">
      <c r="A24" s="2">
        <v>14030000</v>
      </c>
      <c r="B24" s="3" t="s">
        <v>23</v>
      </c>
      <c r="C24" s="4">
        <f t="shared" si="0"/>
        <v>10000000</v>
      </c>
      <c r="D24" s="5">
        <v>10000000</v>
      </c>
      <c r="E24" s="5">
        <v>0</v>
      </c>
      <c r="F24" s="5">
        <v>0</v>
      </c>
    </row>
    <row r="25" spans="1:6" x14ac:dyDescent="0.2">
      <c r="A25" s="6">
        <v>14031900</v>
      </c>
      <c r="B25" s="7" t="s">
        <v>22</v>
      </c>
      <c r="C25" s="8">
        <f t="shared" si="0"/>
        <v>10000000</v>
      </c>
      <c r="D25" s="9">
        <v>10000000</v>
      </c>
      <c r="E25" s="9">
        <v>0</v>
      </c>
      <c r="F25" s="9">
        <v>0</v>
      </c>
    </row>
    <row r="26" spans="1:6" ht="38.25" x14ac:dyDescent="0.2">
      <c r="A26" s="6">
        <v>14040000</v>
      </c>
      <c r="B26" s="7" t="s">
        <v>24</v>
      </c>
      <c r="C26" s="8">
        <f t="shared" si="0"/>
        <v>17500000</v>
      </c>
      <c r="D26" s="9">
        <v>17500000</v>
      </c>
      <c r="E26" s="9">
        <v>0</v>
      </c>
      <c r="F26" s="9">
        <v>0</v>
      </c>
    </row>
    <row r="27" spans="1:6" x14ac:dyDescent="0.2">
      <c r="A27" s="2">
        <v>18000000</v>
      </c>
      <c r="B27" s="3" t="s">
        <v>25</v>
      </c>
      <c r="C27" s="4">
        <f t="shared" si="0"/>
        <v>80260000</v>
      </c>
      <c r="D27" s="5">
        <v>80260000</v>
      </c>
      <c r="E27" s="5">
        <v>0</v>
      </c>
      <c r="F27" s="5">
        <v>0</v>
      </c>
    </row>
    <row r="28" spans="1:6" x14ac:dyDescent="0.2">
      <c r="A28" s="2">
        <v>18010000</v>
      </c>
      <c r="B28" s="3" t="s">
        <v>26</v>
      </c>
      <c r="C28" s="4">
        <f t="shared" si="0"/>
        <v>43400000</v>
      </c>
      <c r="D28" s="5">
        <v>43400000</v>
      </c>
      <c r="E28" s="5">
        <v>0</v>
      </c>
      <c r="F28" s="5">
        <v>0</v>
      </c>
    </row>
    <row r="29" spans="1:6" ht="51" x14ac:dyDescent="0.2">
      <c r="A29" s="6">
        <v>18010100</v>
      </c>
      <c r="B29" s="7" t="s">
        <v>27</v>
      </c>
      <c r="C29" s="8">
        <f t="shared" si="0"/>
        <v>65000</v>
      </c>
      <c r="D29" s="9">
        <v>65000</v>
      </c>
      <c r="E29" s="9">
        <v>0</v>
      </c>
      <c r="F29" s="9">
        <v>0</v>
      </c>
    </row>
    <row r="30" spans="1:6" ht="51" x14ac:dyDescent="0.2">
      <c r="A30" s="6">
        <v>18010200</v>
      </c>
      <c r="B30" s="7" t="s">
        <v>28</v>
      </c>
      <c r="C30" s="8">
        <f t="shared" si="0"/>
        <v>35000</v>
      </c>
      <c r="D30" s="9">
        <v>35000</v>
      </c>
      <c r="E30" s="9">
        <v>0</v>
      </c>
      <c r="F30" s="9">
        <v>0</v>
      </c>
    </row>
    <row r="31" spans="1:6" ht="51" x14ac:dyDescent="0.2">
      <c r="A31" s="6">
        <v>18010300</v>
      </c>
      <c r="B31" s="7" t="s">
        <v>29</v>
      </c>
      <c r="C31" s="8">
        <f t="shared" si="0"/>
        <v>20000</v>
      </c>
      <c r="D31" s="9">
        <v>20000</v>
      </c>
      <c r="E31" s="9">
        <v>0</v>
      </c>
      <c r="F31" s="9">
        <v>0</v>
      </c>
    </row>
    <row r="32" spans="1:6" ht="51" x14ac:dyDescent="0.2">
      <c r="A32" s="6">
        <v>18010400</v>
      </c>
      <c r="B32" s="7" t="s">
        <v>30</v>
      </c>
      <c r="C32" s="8">
        <f t="shared" si="0"/>
        <v>2480000</v>
      </c>
      <c r="D32" s="9">
        <v>2480000</v>
      </c>
      <c r="E32" s="9">
        <v>0</v>
      </c>
      <c r="F32" s="9">
        <v>0</v>
      </c>
    </row>
    <row r="33" spans="1:6" x14ac:dyDescent="0.2">
      <c r="A33" s="6">
        <v>18010500</v>
      </c>
      <c r="B33" s="7" t="s">
        <v>31</v>
      </c>
      <c r="C33" s="8">
        <f t="shared" si="0"/>
        <v>10600000</v>
      </c>
      <c r="D33" s="9">
        <v>10600000</v>
      </c>
      <c r="E33" s="9">
        <v>0</v>
      </c>
      <c r="F33" s="9">
        <v>0</v>
      </c>
    </row>
    <row r="34" spans="1:6" x14ac:dyDescent="0.2">
      <c r="A34" s="6">
        <v>18010600</v>
      </c>
      <c r="B34" s="7" t="s">
        <v>32</v>
      </c>
      <c r="C34" s="8">
        <f t="shared" si="0"/>
        <v>26850000</v>
      </c>
      <c r="D34" s="9">
        <v>26850000</v>
      </c>
      <c r="E34" s="9">
        <v>0</v>
      </c>
      <c r="F34" s="9">
        <v>0</v>
      </c>
    </row>
    <row r="35" spans="1:6" x14ac:dyDescent="0.2">
      <c r="A35" s="6">
        <v>18010700</v>
      </c>
      <c r="B35" s="7" t="s">
        <v>33</v>
      </c>
      <c r="C35" s="8">
        <f t="shared" si="0"/>
        <v>500000</v>
      </c>
      <c r="D35" s="9">
        <v>500000</v>
      </c>
      <c r="E35" s="9">
        <v>0</v>
      </c>
      <c r="F35" s="9">
        <v>0</v>
      </c>
    </row>
    <row r="36" spans="1:6" x14ac:dyDescent="0.2">
      <c r="A36" s="6">
        <v>18010900</v>
      </c>
      <c r="B36" s="7" t="s">
        <v>34</v>
      </c>
      <c r="C36" s="8">
        <f t="shared" si="0"/>
        <v>2550000</v>
      </c>
      <c r="D36" s="9">
        <v>2550000</v>
      </c>
      <c r="E36" s="9">
        <v>0</v>
      </c>
      <c r="F36" s="9">
        <v>0</v>
      </c>
    </row>
    <row r="37" spans="1:6" x14ac:dyDescent="0.2">
      <c r="A37" s="6">
        <v>18011000</v>
      </c>
      <c r="B37" s="7" t="s">
        <v>35</v>
      </c>
      <c r="C37" s="8">
        <f t="shared" si="0"/>
        <v>80000</v>
      </c>
      <c r="D37" s="9">
        <v>80000</v>
      </c>
      <c r="E37" s="9">
        <v>0</v>
      </c>
      <c r="F37" s="9">
        <v>0</v>
      </c>
    </row>
    <row r="38" spans="1:6" x14ac:dyDescent="0.2">
      <c r="A38" s="6">
        <v>18011100</v>
      </c>
      <c r="B38" s="7" t="s">
        <v>36</v>
      </c>
      <c r="C38" s="8">
        <f t="shared" si="0"/>
        <v>220000</v>
      </c>
      <c r="D38" s="9">
        <v>220000</v>
      </c>
      <c r="E38" s="9">
        <v>0</v>
      </c>
      <c r="F38" s="9">
        <v>0</v>
      </c>
    </row>
    <row r="39" spans="1:6" x14ac:dyDescent="0.2">
      <c r="A39" s="2">
        <v>18030000</v>
      </c>
      <c r="B39" s="3" t="s">
        <v>37</v>
      </c>
      <c r="C39" s="4">
        <f t="shared" si="0"/>
        <v>260000</v>
      </c>
      <c r="D39" s="5">
        <v>260000</v>
      </c>
      <c r="E39" s="5">
        <v>0</v>
      </c>
      <c r="F39" s="5">
        <v>0</v>
      </c>
    </row>
    <row r="40" spans="1:6" ht="25.5" x14ac:dyDescent="0.2">
      <c r="A40" s="6">
        <v>18030100</v>
      </c>
      <c r="B40" s="7" t="s">
        <v>38</v>
      </c>
      <c r="C40" s="8">
        <f t="shared" si="0"/>
        <v>240000</v>
      </c>
      <c r="D40" s="9">
        <v>240000</v>
      </c>
      <c r="E40" s="9">
        <v>0</v>
      </c>
      <c r="F40" s="9">
        <v>0</v>
      </c>
    </row>
    <row r="41" spans="1:6" ht="25.5" x14ac:dyDescent="0.2">
      <c r="A41" s="6">
        <v>18030200</v>
      </c>
      <c r="B41" s="7" t="s">
        <v>39</v>
      </c>
      <c r="C41" s="8">
        <f t="shared" si="0"/>
        <v>20000</v>
      </c>
      <c r="D41" s="9">
        <v>20000</v>
      </c>
      <c r="E41" s="9">
        <v>0</v>
      </c>
      <c r="F41" s="9">
        <v>0</v>
      </c>
    </row>
    <row r="42" spans="1:6" x14ac:dyDescent="0.2">
      <c r="A42" s="2">
        <v>18050000</v>
      </c>
      <c r="B42" s="3" t="s">
        <v>40</v>
      </c>
      <c r="C42" s="4">
        <f t="shared" si="0"/>
        <v>36600000</v>
      </c>
      <c r="D42" s="5">
        <v>36600000</v>
      </c>
      <c r="E42" s="5">
        <v>0</v>
      </c>
      <c r="F42" s="5">
        <v>0</v>
      </c>
    </row>
    <row r="43" spans="1:6" x14ac:dyDescent="0.2">
      <c r="A43" s="6">
        <v>18050300</v>
      </c>
      <c r="B43" s="7" t="s">
        <v>41</v>
      </c>
      <c r="C43" s="8">
        <f t="shared" si="0"/>
        <v>7500000</v>
      </c>
      <c r="D43" s="9">
        <v>7500000</v>
      </c>
      <c r="E43" s="9">
        <v>0</v>
      </c>
      <c r="F43" s="9">
        <v>0</v>
      </c>
    </row>
    <row r="44" spans="1:6" x14ac:dyDescent="0.2">
      <c r="A44" s="6">
        <v>18050400</v>
      </c>
      <c r="B44" s="7" t="s">
        <v>42</v>
      </c>
      <c r="C44" s="8">
        <f t="shared" si="0"/>
        <v>29100000</v>
      </c>
      <c r="D44" s="9">
        <v>29100000</v>
      </c>
      <c r="E44" s="9">
        <v>0</v>
      </c>
      <c r="F44" s="9">
        <v>0</v>
      </c>
    </row>
    <row r="45" spans="1:6" x14ac:dyDescent="0.2">
      <c r="A45" s="2">
        <v>19000000</v>
      </c>
      <c r="B45" s="3" t="s">
        <v>43</v>
      </c>
      <c r="C45" s="4">
        <f t="shared" si="0"/>
        <v>45000</v>
      </c>
      <c r="D45" s="5">
        <v>0</v>
      </c>
      <c r="E45" s="5">
        <v>45000</v>
      </c>
      <c r="F45" s="5">
        <v>0</v>
      </c>
    </row>
    <row r="46" spans="1:6" x14ac:dyDescent="0.2">
      <c r="A46" s="2">
        <v>19010000</v>
      </c>
      <c r="B46" s="3" t="s">
        <v>44</v>
      </c>
      <c r="C46" s="4">
        <f t="shared" si="0"/>
        <v>45000</v>
      </c>
      <c r="D46" s="5">
        <v>0</v>
      </c>
      <c r="E46" s="5">
        <v>45000</v>
      </c>
      <c r="F46" s="5">
        <v>0</v>
      </c>
    </row>
    <row r="47" spans="1:6" ht="38.25" x14ac:dyDescent="0.2">
      <c r="A47" s="6">
        <v>19010100</v>
      </c>
      <c r="B47" s="7" t="s">
        <v>45</v>
      </c>
      <c r="C47" s="8">
        <f t="shared" si="0"/>
        <v>43500</v>
      </c>
      <c r="D47" s="9">
        <v>0</v>
      </c>
      <c r="E47" s="9">
        <v>43500</v>
      </c>
      <c r="F47" s="9">
        <v>0</v>
      </c>
    </row>
    <row r="48" spans="1:6" ht="51" x14ac:dyDescent="0.2">
      <c r="A48" s="6">
        <v>19010300</v>
      </c>
      <c r="B48" s="7" t="s">
        <v>46</v>
      </c>
      <c r="C48" s="8">
        <f t="shared" si="0"/>
        <v>1500</v>
      </c>
      <c r="D48" s="9">
        <v>0</v>
      </c>
      <c r="E48" s="9">
        <v>1500</v>
      </c>
      <c r="F48" s="9">
        <v>0</v>
      </c>
    </row>
    <row r="49" spans="1:6" x14ac:dyDescent="0.2">
      <c r="A49" s="2">
        <v>20000000</v>
      </c>
      <c r="B49" s="3" t="s">
        <v>47</v>
      </c>
      <c r="C49" s="4">
        <f t="shared" si="0"/>
        <v>64263900</v>
      </c>
      <c r="D49" s="5">
        <v>39365000</v>
      </c>
      <c r="E49" s="5">
        <v>24898900</v>
      </c>
      <c r="F49" s="5">
        <v>15000000</v>
      </c>
    </row>
    <row r="50" spans="1:6" ht="25.5" x14ac:dyDescent="0.2">
      <c r="A50" s="2">
        <v>21000000</v>
      </c>
      <c r="B50" s="3" t="s">
        <v>48</v>
      </c>
      <c r="C50" s="4">
        <f t="shared" si="0"/>
        <v>30540000</v>
      </c>
      <c r="D50" s="5">
        <v>30540000</v>
      </c>
      <c r="E50" s="5">
        <v>0</v>
      </c>
      <c r="F50" s="5">
        <v>0</v>
      </c>
    </row>
    <row r="51" spans="1:6" ht="76.5" x14ac:dyDescent="0.2">
      <c r="A51" s="2">
        <v>21010000</v>
      </c>
      <c r="B51" s="3" t="s">
        <v>49</v>
      </c>
      <c r="C51" s="4">
        <f t="shared" si="0"/>
        <v>280000</v>
      </c>
      <c r="D51" s="5">
        <v>280000</v>
      </c>
      <c r="E51" s="5">
        <v>0</v>
      </c>
      <c r="F51" s="5">
        <v>0</v>
      </c>
    </row>
    <row r="52" spans="1:6" ht="51" x14ac:dyDescent="0.2">
      <c r="A52" s="6">
        <v>21010300</v>
      </c>
      <c r="B52" s="7" t="s">
        <v>50</v>
      </c>
      <c r="C52" s="8">
        <f t="shared" si="0"/>
        <v>280000</v>
      </c>
      <c r="D52" s="9">
        <v>280000</v>
      </c>
      <c r="E52" s="9">
        <v>0</v>
      </c>
      <c r="F52" s="9">
        <v>0</v>
      </c>
    </row>
    <row r="53" spans="1:6" ht="25.5" x14ac:dyDescent="0.2">
      <c r="A53" s="6">
        <v>21050000</v>
      </c>
      <c r="B53" s="7" t="s">
        <v>51</v>
      </c>
      <c r="C53" s="8">
        <f t="shared" si="0"/>
        <v>30000000</v>
      </c>
      <c r="D53" s="9">
        <v>30000000</v>
      </c>
      <c r="E53" s="9">
        <v>0</v>
      </c>
      <c r="F53" s="9">
        <v>0</v>
      </c>
    </row>
    <row r="54" spans="1:6" x14ac:dyDescent="0.2">
      <c r="A54" s="2">
        <v>21080000</v>
      </c>
      <c r="B54" s="3" t="s">
        <v>52</v>
      </c>
      <c r="C54" s="4">
        <f t="shared" si="0"/>
        <v>260000</v>
      </c>
      <c r="D54" s="5">
        <v>260000</v>
      </c>
      <c r="E54" s="5">
        <v>0</v>
      </c>
      <c r="F54" s="5">
        <v>0</v>
      </c>
    </row>
    <row r="55" spans="1:6" ht="63.75" x14ac:dyDescent="0.2">
      <c r="A55" s="6">
        <v>21080900</v>
      </c>
      <c r="B55" s="7" t="s">
        <v>53</v>
      </c>
      <c r="C55" s="8">
        <f t="shared" si="0"/>
        <v>10000</v>
      </c>
      <c r="D55" s="9">
        <v>10000</v>
      </c>
      <c r="E55" s="9">
        <v>0</v>
      </c>
      <c r="F55" s="9">
        <v>0</v>
      </c>
    </row>
    <row r="56" spans="1:6" x14ac:dyDescent="0.2">
      <c r="A56" s="6">
        <v>21081100</v>
      </c>
      <c r="B56" s="7" t="s">
        <v>54</v>
      </c>
      <c r="C56" s="8">
        <f t="shared" si="0"/>
        <v>210000</v>
      </c>
      <c r="D56" s="9">
        <v>210000</v>
      </c>
      <c r="E56" s="9">
        <v>0</v>
      </c>
      <c r="F56" s="9">
        <v>0</v>
      </c>
    </row>
    <row r="57" spans="1:6" ht="51" x14ac:dyDescent="0.2">
      <c r="A57" s="6">
        <v>21081500</v>
      </c>
      <c r="B57" s="7" t="s">
        <v>55</v>
      </c>
      <c r="C57" s="8">
        <f t="shared" si="0"/>
        <v>40000</v>
      </c>
      <c r="D57" s="9">
        <v>40000</v>
      </c>
      <c r="E57" s="9">
        <v>0</v>
      </c>
      <c r="F57" s="9">
        <v>0</v>
      </c>
    </row>
    <row r="58" spans="1:6" ht="25.5" x14ac:dyDescent="0.2">
      <c r="A58" s="2">
        <v>22000000</v>
      </c>
      <c r="B58" s="3" t="s">
        <v>56</v>
      </c>
      <c r="C58" s="4">
        <f t="shared" si="0"/>
        <v>8825000</v>
      </c>
      <c r="D58" s="5">
        <v>8825000</v>
      </c>
      <c r="E58" s="5">
        <v>0</v>
      </c>
      <c r="F58" s="5">
        <v>0</v>
      </c>
    </row>
    <row r="59" spans="1:6" x14ac:dyDescent="0.2">
      <c r="A59" s="2">
        <v>22010000</v>
      </c>
      <c r="B59" s="3" t="s">
        <v>57</v>
      </c>
      <c r="C59" s="4">
        <f t="shared" si="0"/>
        <v>4725000</v>
      </c>
      <c r="D59" s="5">
        <v>4725000</v>
      </c>
      <c r="E59" s="5">
        <v>0</v>
      </c>
      <c r="F59" s="5">
        <v>0</v>
      </c>
    </row>
    <row r="60" spans="1:6" ht="38.25" x14ac:dyDescent="0.2">
      <c r="A60" s="6">
        <v>22010300</v>
      </c>
      <c r="B60" s="7" t="s">
        <v>58</v>
      </c>
      <c r="C60" s="8">
        <f t="shared" si="0"/>
        <v>100000</v>
      </c>
      <c r="D60" s="9">
        <v>100000</v>
      </c>
      <c r="E60" s="9">
        <v>0</v>
      </c>
      <c r="F60" s="9">
        <v>0</v>
      </c>
    </row>
    <row r="61" spans="1:6" ht="25.5" x14ac:dyDescent="0.2">
      <c r="A61" s="6">
        <v>22012500</v>
      </c>
      <c r="B61" s="7" t="s">
        <v>59</v>
      </c>
      <c r="C61" s="8">
        <f t="shared" si="0"/>
        <v>4450000</v>
      </c>
      <c r="D61" s="9">
        <v>4450000</v>
      </c>
      <c r="E61" s="9">
        <v>0</v>
      </c>
      <c r="F61" s="9">
        <v>0</v>
      </c>
    </row>
    <row r="62" spans="1:6" ht="25.5" x14ac:dyDescent="0.2">
      <c r="A62" s="6">
        <v>22012600</v>
      </c>
      <c r="B62" s="7" t="s">
        <v>60</v>
      </c>
      <c r="C62" s="8">
        <f t="shared" si="0"/>
        <v>160000</v>
      </c>
      <c r="D62" s="9">
        <v>160000</v>
      </c>
      <c r="E62" s="9">
        <v>0</v>
      </c>
      <c r="F62" s="9">
        <v>0</v>
      </c>
    </row>
    <row r="63" spans="1:6" ht="76.5" x14ac:dyDescent="0.2">
      <c r="A63" s="6">
        <v>22012900</v>
      </c>
      <c r="B63" s="7" t="s">
        <v>61</v>
      </c>
      <c r="C63" s="8">
        <f t="shared" si="0"/>
        <v>15000</v>
      </c>
      <c r="D63" s="9">
        <v>15000</v>
      </c>
      <c r="E63" s="9">
        <v>0</v>
      </c>
      <c r="F63" s="9">
        <v>0</v>
      </c>
    </row>
    <row r="64" spans="1:6" ht="38.25" x14ac:dyDescent="0.2">
      <c r="A64" s="2">
        <v>22080000</v>
      </c>
      <c r="B64" s="3" t="s">
        <v>62</v>
      </c>
      <c r="C64" s="4">
        <f t="shared" si="0"/>
        <v>3800000</v>
      </c>
      <c r="D64" s="5">
        <v>3800000</v>
      </c>
      <c r="E64" s="5">
        <v>0</v>
      </c>
      <c r="F64" s="5">
        <v>0</v>
      </c>
    </row>
    <row r="65" spans="1:6" ht="51" x14ac:dyDescent="0.2">
      <c r="A65" s="6">
        <v>22080400</v>
      </c>
      <c r="B65" s="7" t="s">
        <v>63</v>
      </c>
      <c r="C65" s="8">
        <f t="shared" si="0"/>
        <v>3800000</v>
      </c>
      <c r="D65" s="9">
        <v>3800000</v>
      </c>
      <c r="E65" s="9">
        <v>0</v>
      </c>
      <c r="F65" s="9">
        <v>0</v>
      </c>
    </row>
    <row r="66" spans="1:6" x14ac:dyDescent="0.2">
      <c r="A66" s="2">
        <v>22090000</v>
      </c>
      <c r="B66" s="3" t="s">
        <v>64</v>
      </c>
      <c r="C66" s="4">
        <f t="shared" si="0"/>
        <v>300000</v>
      </c>
      <c r="D66" s="5">
        <v>300000</v>
      </c>
      <c r="E66" s="5">
        <v>0</v>
      </c>
      <c r="F66" s="5">
        <v>0</v>
      </c>
    </row>
    <row r="67" spans="1:6" ht="51" x14ac:dyDescent="0.2">
      <c r="A67" s="6">
        <v>22090100</v>
      </c>
      <c r="B67" s="7" t="s">
        <v>65</v>
      </c>
      <c r="C67" s="8">
        <f t="shared" si="0"/>
        <v>105000</v>
      </c>
      <c r="D67" s="9">
        <v>105000</v>
      </c>
      <c r="E67" s="9">
        <v>0</v>
      </c>
      <c r="F67" s="9">
        <v>0</v>
      </c>
    </row>
    <row r="68" spans="1:6" ht="38.25" x14ac:dyDescent="0.2">
      <c r="A68" s="6">
        <v>22090400</v>
      </c>
      <c r="B68" s="7" t="s">
        <v>66</v>
      </c>
      <c r="C68" s="8">
        <f t="shared" si="0"/>
        <v>195000</v>
      </c>
      <c r="D68" s="9">
        <v>195000</v>
      </c>
      <c r="E68" s="9">
        <v>0</v>
      </c>
      <c r="F68" s="9">
        <v>0</v>
      </c>
    </row>
    <row r="69" spans="1:6" x14ac:dyDescent="0.2">
      <c r="A69" s="2">
        <v>24000000</v>
      </c>
      <c r="B69" s="3" t="s">
        <v>67</v>
      </c>
      <c r="C69" s="4">
        <f t="shared" si="0"/>
        <v>15000000</v>
      </c>
      <c r="D69" s="5">
        <v>0</v>
      </c>
      <c r="E69" s="5">
        <v>15000000</v>
      </c>
      <c r="F69" s="5">
        <v>15000000</v>
      </c>
    </row>
    <row r="70" spans="1:6" ht="25.5" x14ac:dyDescent="0.2">
      <c r="A70" s="6">
        <v>24170000</v>
      </c>
      <c r="B70" s="7" t="s">
        <v>68</v>
      </c>
      <c r="C70" s="8">
        <f t="shared" si="0"/>
        <v>15000000</v>
      </c>
      <c r="D70" s="9">
        <v>0</v>
      </c>
      <c r="E70" s="9">
        <v>15000000</v>
      </c>
      <c r="F70" s="9">
        <v>15000000</v>
      </c>
    </row>
    <row r="71" spans="1:6" x14ac:dyDescent="0.2">
      <c r="A71" s="2">
        <v>25000000</v>
      </c>
      <c r="B71" s="3" t="s">
        <v>69</v>
      </c>
      <c r="C71" s="4">
        <f t="shared" si="0"/>
        <v>9898900</v>
      </c>
      <c r="D71" s="5">
        <v>0</v>
      </c>
      <c r="E71" s="5">
        <v>9898900</v>
      </c>
      <c r="F71" s="5">
        <v>0</v>
      </c>
    </row>
    <row r="72" spans="1:6" ht="38.25" x14ac:dyDescent="0.2">
      <c r="A72" s="2">
        <v>25010000</v>
      </c>
      <c r="B72" s="3" t="s">
        <v>70</v>
      </c>
      <c r="C72" s="4">
        <f t="shared" si="0"/>
        <v>9898900</v>
      </c>
      <c r="D72" s="5">
        <v>0</v>
      </c>
      <c r="E72" s="5">
        <v>9898900</v>
      </c>
      <c r="F72" s="5">
        <v>0</v>
      </c>
    </row>
    <row r="73" spans="1:6" ht="25.5" x14ac:dyDescent="0.2">
      <c r="A73" s="6">
        <v>25010100</v>
      </c>
      <c r="B73" s="7" t="s">
        <v>71</v>
      </c>
      <c r="C73" s="8">
        <f t="shared" si="0"/>
        <v>9515700</v>
      </c>
      <c r="D73" s="9">
        <v>0</v>
      </c>
      <c r="E73" s="9">
        <v>9515700</v>
      </c>
      <c r="F73" s="9">
        <v>0</v>
      </c>
    </row>
    <row r="74" spans="1:6" x14ac:dyDescent="0.2">
      <c r="A74" s="6">
        <v>25010300</v>
      </c>
      <c r="B74" s="7" t="s">
        <v>72</v>
      </c>
      <c r="C74" s="8">
        <f t="shared" si="0"/>
        <v>383200</v>
      </c>
      <c r="D74" s="9">
        <v>0</v>
      </c>
      <c r="E74" s="9">
        <v>383200</v>
      </c>
      <c r="F74" s="9">
        <v>0</v>
      </c>
    </row>
    <row r="75" spans="1:6" x14ac:dyDescent="0.2">
      <c r="A75" s="2">
        <v>30000000</v>
      </c>
      <c r="B75" s="3" t="s">
        <v>73</v>
      </c>
      <c r="C75" s="4">
        <f t="shared" ref="C75:C99" si="1">D75+E75</f>
        <v>2366800</v>
      </c>
      <c r="D75" s="5">
        <v>16800</v>
      </c>
      <c r="E75" s="5">
        <v>2350000</v>
      </c>
      <c r="F75" s="5">
        <v>2350000</v>
      </c>
    </row>
    <row r="76" spans="1:6" x14ac:dyDescent="0.2">
      <c r="A76" s="2">
        <v>31000000</v>
      </c>
      <c r="B76" s="3" t="s">
        <v>74</v>
      </c>
      <c r="C76" s="4">
        <f t="shared" si="1"/>
        <v>653990</v>
      </c>
      <c r="D76" s="5">
        <v>16800</v>
      </c>
      <c r="E76" s="5">
        <v>637190</v>
      </c>
      <c r="F76" s="5">
        <v>637190</v>
      </c>
    </row>
    <row r="77" spans="1:6" ht="76.5" x14ac:dyDescent="0.2">
      <c r="A77" s="2">
        <v>31010000</v>
      </c>
      <c r="B77" s="3" t="s">
        <v>75</v>
      </c>
      <c r="C77" s="4">
        <f t="shared" si="1"/>
        <v>16800</v>
      </c>
      <c r="D77" s="5">
        <v>16800</v>
      </c>
      <c r="E77" s="5">
        <v>0</v>
      </c>
      <c r="F77" s="5">
        <v>0</v>
      </c>
    </row>
    <row r="78" spans="1:6" ht="76.5" x14ac:dyDescent="0.2">
      <c r="A78" s="6">
        <v>31010200</v>
      </c>
      <c r="B78" s="7" t="s">
        <v>76</v>
      </c>
      <c r="C78" s="8">
        <f t="shared" si="1"/>
        <v>16800</v>
      </c>
      <c r="D78" s="9">
        <v>16800</v>
      </c>
      <c r="E78" s="9">
        <v>0</v>
      </c>
      <c r="F78" s="9">
        <v>0</v>
      </c>
    </row>
    <row r="79" spans="1:6" ht="38.25" x14ac:dyDescent="0.2">
      <c r="A79" s="6">
        <v>31030000</v>
      </c>
      <c r="B79" s="7" t="s">
        <v>77</v>
      </c>
      <c r="C79" s="8">
        <f t="shared" si="1"/>
        <v>637190</v>
      </c>
      <c r="D79" s="9">
        <v>0</v>
      </c>
      <c r="E79" s="9">
        <v>637190</v>
      </c>
      <c r="F79" s="9">
        <v>637190</v>
      </c>
    </row>
    <row r="80" spans="1:6" ht="25.5" x14ac:dyDescent="0.2">
      <c r="A80" s="2">
        <v>33000000</v>
      </c>
      <c r="B80" s="3" t="s">
        <v>78</v>
      </c>
      <c r="C80" s="4">
        <f t="shared" si="1"/>
        <v>1712810</v>
      </c>
      <c r="D80" s="5">
        <v>0</v>
      </c>
      <c r="E80" s="5">
        <v>1712810</v>
      </c>
      <c r="F80" s="5">
        <v>1712810</v>
      </c>
    </row>
    <row r="81" spans="1:6" x14ac:dyDescent="0.2">
      <c r="A81" s="2">
        <v>33010000</v>
      </c>
      <c r="B81" s="3" t="s">
        <v>79</v>
      </c>
      <c r="C81" s="4">
        <f t="shared" si="1"/>
        <v>1712810</v>
      </c>
      <c r="D81" s="5">
        <v>0</v>
      </c>
      <c r="E81" s="5">
        <v>1712810</v>
      </c>
      <c r="F81" s="5">
        <v>1712810</v>
      </c>
    </row>
    <row r="82" spans="1:6" ht="76.5" x14ac:dyDescent="0.2">
      <c r="A82" s="6">
        <v>33010100</v>
      </c>
      <c r="B82" s="7" t="s">
        <v>80</v>
      </c>
      <c r="C82" s="8">
        <f t="shared" si="1"/>
        <v>1712810</v>
      </c>
      <c r="D82" s="9">
        <v>0</v>
      </c>
      <c r="E82" s="9">
        <v>1712810</v>
      </c>
      <c r="F82" s="9">
        <v>1712810</v>
      </c>
    </row>
    <row r="83" spans="1:6" x14ac:dyDescent="0.2">
      <c r="A83" s="2">
        <v>50000000</v>
      </c>
      <c r="B83" s="3" t="s">
        <v>81</v>
      </c>
      <c r="C83" s="4">
        <f t="shared" si="1"/>
        <v>1800000</v>
      </c>
      <c r="D83" s="5">
        <v>0</v>
      </c>
      <c r="E83" s="5">
        <v>1800000</v>
      </c>
      <c r="F83" s="5">
        <v>0</v>
      </c>
    </row>
    <row r="84" spans="1:6" ht="51" x14ac:dyDescent="0.2">
      <c r="A84" s="6">
        <v>50110000</v>
      </c>
      <c r="B84" s="7" t="s">
        <v>82</v>
      </c>
      <c r="C84" s="8">
        <f t="shared" si="1"/>
        <v>1800000</v>
      </c>
      <c r="D84" s="9">
        <v>0</v>
      </c>
      <c r="E84" s="9">
        <v>1800000</v>
      </c>
      <c r="F84" s="9">
        <v>0</v>
      </c>
    </row>
    <row r="85" spans="1:6" x14ac:dyDescent="0.2">
      <c r="A85" s="10" t="s">
        <v>83</v>
      </c>
      <c r="B85" s="11"/>
      <c r="C85" s="4">
        <f t="shared" si="1"/>
        <v>378885700</v>
      </c>
      <c r="D85" s="4">
        <v>349791800</v>
      </c>
      <c r="E85" s="4">
        <v>29093900</v>
      </c>
      <c r="F85" s="4">
        <v>17350000</v>
      </c>
    </row>
    <row r="86" spans="1:6" x14ac:dyDescent="0.2">
      <c r="A86" s="2">
        <v>40000000</v>
      </c>
      <c r="B86" s="3" t="s">
        <v>84</v>
      </c>
      <c r="C86" s="4">
        <f t="shared" si="1"/>
        <v>241986007</v>
      </c>
      <c r="D86" s="5">
        <v>241160998</v>
      </c>
      <c r="E86" s="5">
        <v>825009</v>
      </c>
      <c r="F86" s="5">
        <v>0</v>
      </c>
    </row>
    <row r="87" spans="1:6" x14ac:dyDescent="0.2">
      <c r="A87" s="2">
        <v>41000000</v>
      </c>
      <c r="B87" s="3" t="s">
        <v>85</v>
      </c>
      <c r="C87" s="4">
        <f t="shared" si="1"/>
        <v>241986007</v>
      </c>
      <c r="D87" s="5">
        <v>241160998</v>
      </c>
      <c r="E87" s="5">
        <v>825009</v>
      </c>
      <c r="F87" s="5">
        <v>0</v>
      </c>
    </row>
    <row r="88" spans="1:6" x14ac:dyDescent="0.2">
      <c r="A88" s="2">
        <v>41030000</v>
      </c>
      <c r="B88" s="3" t="s">
        <v>86</v>
      </c>
      <c r="C88" s="4">
        <f t="shared" si="1"/>
        <v>241986007</v>
      </c>
      <c r="D88" s="5">
        <v>241160998</v>
      </c>
      <c r="E88" s="5">
        <v>825009</v>
      </c>
      <c r="F88" s="5">
        <v>0</v>
      </c>
    </row>
    <row r="89" spans="1:6" ht="89.25" x14ac:dyDescent="0.2">
      <c r="A89" s="6">
        <v>41030600</v>
      </c>
      <c r="B89" s="7" t="s">
        <v>87</v>
      </c>
      <c r="C89" s="8">
        <f t="shared" si="1"/>
        <v>63289000</v>
      </c>
      <c r="D89" s="9">
        <v>63289000</v>
      </c>
      <c r="E89" s="9">
        <v>0</v>
      </c>
      <c r="F89" s="9">
        <v>0</v>
      </c>
    </row>
    <row r="90" spans="1:6" ht="89.25" x14ac:dyDescent="0.2">
      <c r="A90" s="6">
        <v>41030800</v>
      </c>
      <c r="B90" s="7" t="s">
        <v>88</v>
      </c>
      <c r="C90" s="8">
        <f t="shared" si="1"/>
        <v>68408000</v>
      </c>
      <c r="D90" s="9">
        <v>68408000</v>
      </c>
      <c r="E90" s="9">
        <v>0</v>
      </c>
      <c r="F90" s="9">
        <v>0</v>
      </c>
    </row>
    <row r="91" spans="1:6" ht="63.75" x14ac:dyDescent="0.2">
      <c r="A91" s="6">
        <v>41031000</v>
      </c>
      <c r="B91" s="7" t="s">
        <v>89</v>
      </c>
      <c r="C91" s="8">
        <f t="shared" si="1"/>
        <v>50000</v>
      </c>
      <c r="D91" s="9">
        <v>50000</v>
      </c>
      <c r="E91" s="9">
        <v>0</v>
      </c>
      <c r="F91" s="9">
        <v>0</v>
      </c>
    </row>
    <row r="92" spans="1:6" ht="25.5" x14ac:dyDescent="0.2">
      <c r="A92" s="6">
        <v>41033900</v>
      </c>
      <c r="B92" s="7" t="s">
        <v>90</v>
      </c>
      <c r="C92" s="8">
        <f t="shared" si="1"/>
        <v>55769200</v>
      </c>
      <c r="D92" s="9">
        <v>55769200</v>
      </c>
      <c r="E92" s="9">
        <v>0</v>
      </c>
      <c r="F92" s="9">
        <v>0</v>
      </c>
    </row>
    <row r="93" spans="1:6" ht="25.5" x14ac:dyDescent="0.2">
      <c r="A93" s="6">
        <v>41034200</v>
      </c>
      <c r="B93" s="7" t="s">
        <v>91</v>
      </c>
      <c r="C93" s="8">
        <f t="shared" si="1"/>
        <v>50155900</v>
      </c>
      <c r="D93" s="9">
        <v>50155900</v>
      </c>
      <c r="E93" s="9">
        <v>0</v>
      </c>
      <c r="F93" s="9">
        <v>0</v>
      </c>
    </row>
    <row r="94" spans="1:6" ht="51" x14ac:dyDescent="0.2">
      <c r="A94" s="6">
        <v>41034500</v>
      </c>
      <c r="B94" s="7" t="s">
        <v>92</v>
      </c>
      <c r="C94" s="8">
        <f t="shared" si="1"/>
        <v>1225009</v>
      </c>
      <c r="D94" s="9">
        <v>400000</v>
      </c>
      <c r="E94" s="9">
        <v>825009</v>
      </c>
      <c r="F94" s="9">
        <v>0</v>
      </c>
    </row>
    <row r="95" spans="1:6" x14ac:dyDescent="0.2">
      <c r="A95" s="6">
        <v>41035000</v>
      </c>
      <c r="B95" s="7" t="s">
        <v>93</v>
      </c>
      <c r="C95" s="8">
        <f t="shared" si="1"/>
        <v>196000</v>
      </c>
      <c r="D95" s="9">
        <v>196000</v>
      </c>
      <c r="E95" s="9">
        <v>0</v>
      </c>
      <c r="F95" s="9">
        <v>0</v>
      </c>
    </row>
    <row r="96" spans="1:6" ht="38.25" x14ac:dyDescent="0.2">
      <c r="A96" s="6">
        <v>41035400</v>
      </c>
      <c r="B96" s="7" t="s">
        <v>94</v>
      </c>
      <c r="C96" s="8">
        <f t="shared" si="1"/>
        <v>438820</v>
      </c>
      <c r="D96" s="9">
        <v>438820</v>
      </c>
      <c r="E96" s="9">
        <v>0</v>
      </c>
      <c r="F96" s="9">
        <v>0</v>
      </c>
    </row>
    <row r="97" spans="1:6" ht="89.25" x14ac:dyDescent="0.2">
      <c r="A97" s="6">
        <v>41035800</v>
      </c>
      <c r="B97" s="7" t="s">
        <v>95</v>
      </c>
      <c r="C97" s="8">
        <f t="shared" si="1"/>
        <v>758900</v>
      </c>
      <c r="D97" s="9">
        <v>758900</v>
      </c>
      <c r="E97" s="9">
        <v>0</v>
      </c>
      <c r="F97" s="9">
        <v>0</v>
      </c>
    </row>
    <row r="98" spans="1:6" ht="76.5" x14ac:dyDescent="0.2">
      <c r="A98" s="6">
        <v>41036100</v>
      </c>
      <c r="B98" s="7" t="s">
        <v>96</v>
      </c>
      <c r="C98" s="8">
        <f t="shared" si="1"/>
        <v>1695178</v>
      </c>
      <c r="D98" s="9">
        <v>1695178</v>
      </c>
      <c r="E98" s="9">
        <v>0</v>
      </c>
      <c r="F98" s="9">
        <v>0</v>
      </c>
    </row>
    <row r="99" spans="1:6" x14ac:dyDescent="0.2">
      <c r="A99" s="10" t="s">
        <v>97</v>
      </c>
      <c r="B99" s="11"/>
      <c r="C99" s="4">
        <f t="shared" si="1"/>
        <v>620871707</v>
      </c>
      <c r="D99" s="4">
        <v>590952798</v>
      </c>
      <c r="E99" s="4">
        <v>29918909</v>
      </c>
      <c r="F99" s="4">
        <v>17350000</v>
      </c>
    </row>
    <row r="102" spans="1:6" x14ac:dyDescent="0.2">
      <c r="B102" s="1" t="s">
        <v>98</v>
      </c>
      <c r="E102" s="1" t="s">
        <v>99</v>
      </c>
    </row>
  </sheetData>
  <mergeCells count="11">
    <mergeCell ref="F8:F9"/>
    <mergeCell ref="D1:F1"/>
    <mergeCell ref="D2:F2"/>
    <mergeCell ref="D3:F3"/>
    <mergeCell ref="A5:F5"/>
    <mergeCell ref="A7:A9"/>
    <mergeCell ref="B7:B9"/>
    <mergeCell ref="C7:C9"/>
    <mergeCell ref="D7:D9"/>
    <mergeCell ref="E7:F7"/>
    <mergeCell ref="E8:E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>
      <selection activeCell="I27" sqref="I27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F1" s="12" t="s">
        <v>102</v>
      </c>
    </row>
    <row r="2" spans="1:6" x14ac:dyDescent="0.2">
      <c r="D2" s="318" t="s">
        <v>100</v>
      </c>
      <c r="E2" s="318"/>
      <c r="F2" s="318"/>
    </row>
    <row r="3" spans="1:6" x14ac:dyDescent="0.2">
      <c r="D3" s="318" t="s">
        <v>101</v>
      </c>
      <c r="E3" s="318"/>
      <c r="F3" s="318"/>
    </row>
    <row r="5" spans="1:6" x14ac:dyDescent="0.2">
      <c r="A5" s="319" t="s">
        <v>103</v>
      </c>
      <c r="B5" s="320"/>
      <c r="C5" s="320"/>
      <c r="D5" s="320"/>
      <c r="E5" s="320"/>
      <c r="F5" s="320"/>
    </row>
    <row r="6" spans="1:6" x14ac:dyDescent="0.2">
      <c r="F6" s="12" t="s">
        <v>3</v>
      </c>
    </row>
    <row r="7" spans="1:6" x14ac:dyDescent="0.2">
      <c r="A7" s="317" t="s">
        <v>4</v>
      </c>
      <c r="B7" s="317" t="s">
        <v>104</v>
      </c>
      <c r="C7" s="321" t="s">
        <v>6</v>
      </c>
      <c r="D7" s="317" t="s">
        <v>7</v>
      </c>
      <c r="E7" s="317" t="s">
        <v>8</v>
      </c>
      <c r="F7" s="317"/>
    </row>
    <row r="8" spans="1:6" x14ac:dyDescent="0.2">
      <c r="A8" s="317"/>
      <c r="B8" s="317"/>
      <c r="C8" s="317"/>
      <c r="D8" s="317"/>
      <c r="E8" s="317" t="s">
        <v>6</v>
      </c>
      <c r="F8" s="317" t="s">
        <v>9</v>
      </c>
    </row>
    <row r="9" spans="1:6" x14ac:dyDescent="0.2">
      <c r="A9" s="317"/>
      <c r="B9" s="317"/>
      <c r="C9" s="317"/>
      <c r="D9" s="317"/>
      <c r="E9" s="317"/>
      <c r="F9" s="317"/>
    </row>
    <row r="10" spans="1:6" x14ac:dyDescent="0.2">
      <c r="A10" s="13">
        <v>1</v>
      </c>
      <c r="B10" s="13">
        <v>2</v>
      </c>
      <c r="C10" s="14">
        <v>3</v>
      </c>
      <c r="D10" s="13">
        <v>4</v>
      </c>
      <c r="E10" s="13">
        <v>5</v>
      </c>
      <c r="F10" s="13">
        <v>6</v>
      </c>
    </row>
    <row r="11" spans="1:6" x14ac:dyDescent="0.2">
      <c r="A11" s="2">
        <v>200000</v>
      </c>
      <c r="B11" s="3" t="s">
        <v>105</v>
      </c>
      <c r="C11" s="4">
        <f t="shared" ref="C11:C40" si="0">D11+E11</f>
        <v>192019568.47999999</v>
      </c>
      <c r="D11" s="5">
        <v>-71988270</v>
      </c>
      <c r="E11" s="5">
        <v>264007838.47999999</v>
      </c>
      <c r="F11" s="5">
        <v>233692313</v>
      </c>
    </row>
    <row r="12" spans="1:6" x14ac:dyDescent="0.2">
      <c r="A12" s="2">
        <v>203000</v>
      </c>
      <c r="B12" s="3" t="s">
        <v>106</v>
      </c>
      <c r="C12" s="4">
        <f t="shared" si="0"/>
        <v>0</v>
      </c>
      <c r="D12" s="5">
        <v>0</v>
      </c>
      <c r="E12" s="5">
        <v>0</v>
      </c>
      <c r="F12" s="5">
        <v>0</v>
      </c>
    </row>
    <row r="13" spans="1:6" x14ac:dyDescent="0.2">
      <c r="A13" s="6">
        <v>203410</v>
      </c>
      <c r="B13" s="7" t="s">
        <v>107</v>
      </c>
      <c r="C13" s="8">
        <f t="shared" si="0"/>
        <v>4758952.1400000006</v>
      </c>
      <c r="D13" s="9">
        <v>5875707.9600000009</v>
      </c>
      <c r="E13" s="9">
        <v>-1116755.8200000008</v>
      </c>
      <c r="F13" s="9">
        <v>0</v>
      </c>
    </row>
    <row r="14" spans="1:6" x14ac:dyDescent="0.2">
      <c r="A14" s="6">
        <v>203420</v>
      </c>
      <c r="B14" s="7" t="s">
        <v>108</v>
      </c>
      <c r="C14" s="8">
        <f t="shared" si="0"/>
        <v>-4758952.1400000006</v>
      </c>
      <c r="D14" s="9">
        <v>-5875707.9600000009</v>
      </c>
      <c r="E14" s="9">
        <v>1116755.8200000008</v>
      </c>
      <c r="F14" s="9">
        <v>0</v>
      </c>
    </row>
    <row r="15" spans="1:6" ht="25.5" x14ac:dyDescent="0.2">
      <c r="A15" s="2">
        <v>205000</v>
      </c>
      <c r="B15" s="3" t="s">
        <v>109</v>
      </c>
      <c r="C15" s="4">
        <f t="shared" si="0"/>
        <v>0</v>
      </c>
      <c r="D15" s="5">
        <v>0</v>
      </c>
      <c r="E15" s="5">
        <v>0</v>
      </c>
      <c r="F15" s="5">
        <v>0</v>
      </c>
    </row>
    <row r="16" spans="1:6" x14ac:dyDescent="0.2">
      <c r="A16" s="6">
        <v>205100</v>
      </c>
      <c r="B16" s="7" t="s">
        <v>110</v>
      </c>
      <c r="C16" s="8">
        <f t="shared" si="0"/>
        <v>3410193</v>
      </c>
      <c r="D16" s="9">
        <v>0</v>
      </c>
      <c r="E16" s="9">
        <v>3410193</v>
      </c>
      <c r="F16" s="9">
        <v>0</v>
      </c>
    </row>
    <row r="17" spans="1:6" x14ac:dyDescent="0.2">
      <c r="A17" s="6">
        <v>205200</v>
      </c>
      <c r="B17" s="7" t="s">
        <v>111</v>
      </c>
      <c r="C17" s="8">
        <f t="shared" si="0"/>
        <v>3410193</v>
      </c>
      <c r="D17" s="9">
        <v>0</v>
      </c>
      <c r="E17" s="9">
        <v>3410193</v>
      </c>
      <c r="F17" s="9">
        <v>0</v>
      </c>
    </row>
    <row r="18" spans="1:6" ht="25.5" x14ac:dyDescent="0.2">
      <c r="A18" s="2">
        <v>206000</v>
      </c>
      <c r="B18" s="3" t="s">
        <v>112</v>
      </c>
      <c r="C18" s="4">
        <f t="shared" si="0"/>
        <v>0</v>
      </c>
      <c r="D18" s="5">
        <v>0</v>
      </c>
      <c r="E18" s="5">
        <v>0</v>
      </c>
      <c r="F18" s="5">
        <v>0</v>
      </c>
    </row>
    <row r="19" spans="1:6" x14ac:dyDescent="0.2">
      <c r="A19" s="6">
        <v>206110</v>
      </c>
      <c r="B19" s="7" t="s">
        <v>113</v>
      </c>
      <c r="C19" s="8">
        <f t="shared" si="0"/>
        <v>265700000</v>
      </c>
      <c r="D19" s="9">
        <v>170000000</v>
      </c>
      <c r="E19" s="9">
        <v>95700000</v>
      </c>
      <c r="F19" s="9">
        <v>25000000</v>
      </c>
    </row>
    <row r="20" spans="1:6" x14ac:dyDescent="0.2">
      <c r="A20" s="6">
        <v>206210</v>
      </c>
      <c r="B20" s="7" t="s">
        <v>114</v>
      </c>
      <c r="C20" s="8">
        <f t="shared" si="0"/>
        <v>-265700000</v>
      </c>
      <c r="D20" s="9">
        <v>-170000000</v>
      </c>
      <c r="E20" s="9">
        <v>-95700000</v>
      </c>
      <c r="F20" s="9">
        <v>-25000000</v>
      </c>
    </row>
    <row r="21" spans="1:6" ht="25.5" x14ac:dyDescent="0.2">
      <c r="A21" s="2">
        <v>208000</v>
      </c>
      <c r="B21" s="3" t="s">
        <v>115</v>
      </c>
      <c r="C21" s="4">
        <f t="shared" si="0"/>
        <v>192019568.47999999</v>
      </c>
      <c r="D21" s="5">
        <v>-71988270</v>
      </c>
      <c r="E21" s="5">
        <v>264007838.47999999</v>
      </c>
      <c r="F21" s="5">
        <v>233692313</v>
      </c>
    </row>
    <row r="22" spans="1:6" x14ac:dyDescent="0.2">
      <c r="A22" s="6">
        <v>208100</v>
      </c>
      <c r="B22" s="7" t="s">
        <v>110</v>
      </c>
      <c r="C22" s="8">
        <f t="shared" si="0"/>
        <v>305606448</v>
      </c>
      <c r="D22" s="9">
        <v>207140304</v>
      </c>
      <c r="E22" s="9">
        <v>98466144</v>
      </c>
      <c r="F22" s="9">
        <v>25598052</v>
      </c>
    </row>
    <row r="23" spans="1:6" x14ac:dyDescent="0.2">
      <c r="A23" s="6">
        <v>208200</v>
      </c>
      <c r="B23" s="7" t="s">
        <v>111</v>
      </c>
      <c r="C23" s="8">
        <f t="shared" si="0"/>
        <v>113586879.52000001</v>
      </c>
      <c r="D23" s="9">
        <v>69436261</v>
      </c>
      <c r="E23" s="9">
        <v>44150618.520000003</v>
      </c>
      <c r="F23" s="9">
        <v>1598052</v>
      </c>
    </row>
    <row r="24" spans="1:6" ht="38.25" x14ac:dyDescent="0.2">
      <c r="A24" s="6">
        <v>208400</v>
      </c>
      <c r="B24" s="7" t="s">
        <v>116</v>
      </c>
      <c r="C24" s="8">
        <f t="shared" si="0"/>
        <v>0</v>
      </c>
      <c r="D24" s="9">
        <v>-209692313</v>
      </c>
      <c r="E24" s="9">
        <v>209692313</v>
      </c>
      <c r="F24" s="9">
        <v>209692313</v>
      </c>
    </row>
    <row r="25" spans="1:6" x14ac:dyDescent="0.2">
      <c r="A25" s="2">
        <v>300000</v>
      </c>
      <c r="B25" s="3" t="s">
        <v>117</v>
      </c>
      <c r="C25" s="4">
        <f t="shared" si="0"/>
        <v>-1500000</v>
      </c>
      <c r="D25" s="5">
        <v>0</v>
      </c>
      <c r="E25" s="5">
        <v>-1500000</v>
      </c>
      <c r="F25" s="5">
        <v>-1500000</v>
      </c>
    </row>
    <row r="26" spans="1:6" ht="25.5" x14ac:dyDescent="0.2">
      <c r="A26" s="2">
        <v>301000</v>
      </c>
      <c r="B26" s="3" t="s">
        <v>118</v>
      </c>
      <c r="C26" s="4">
        <f t="shared" si="0"/>
        <v>-1500000</v>
      </c>
      <c r="D26" s="5">
        <v>0</v>
      </c>
      <c r="E26" s="5">
        <v>-1500000</v>
      </c>
      <c r="F26" s="5">
        <v>-1500000</v>
      </c>
    </row>
    <row r="27" spans="1:6" x14ac:dyDescent="0.2">
      <c r="A27" s="6">
        <v>301200</v>
      </c>
      <c r="B27" s="7" t="s">
        <v>119</v>
      </c>
      <c r="C27" s="8">
        <f t="shared" si="0"/>
        <v>-1500000</v>
      </c>
      <c r="D27" s="9">
        <v>0</v>
      </c>
      <c r="E27" s="9">
        <v>-1500000</v>
      </c>
      <c r="F27" s="9">
        <v>-1500000</v>
      </c>
    </row>
    <row r="28" spans="1:6" x14ac:dyDescent="0.2">
      <c r="A28" s="2">
        <v>400000</v>
      </c>
      <c r="B28" s="3" t="s">
        <v>120</v>
      </c>
      <c r="C28" s="4">
        <f t="shared" si="0"/>
        <v>-1500000</v>
      </c>
      <c r="D28" s="5">
        <v>0</v>
      </c>
      <c r="E28" s="5">
        <v>-1500000</v>
      </c>
      <c r="F28" s="5">
        <v>-1500000</v>
      </c>
    </row>
    <row r="29" spans="1:6" x14ac:dyDescent="0.2">
      <c r="A29" s="2">
        <v>402000</v>
      </c>
      <c r="B29" s="3" t="s">
        <v>121</v>
      </c>
      <c r="C29" s="4">
        <f t="shared" si="0"/>
        <v>-1500000</v>
      </c>
      <c r="D29" s="5">
        <v>0</v>
      </c>
      <c r="E29" s="5">
        <v>-1500000</v>
      </c>
      <c r="F29" s="5">
        <v>-1500000</v>
      </c>
    </row>
    <row r="30" spans="1:6" x14ac:dyDescent="0.2">
      <c r="A30" s="6">
        <v>402202</v>
      </c>
      <c r="B30" s="7" t="s">
        <v>122</v>
      </c>
      <c r="C30" s="8">
        <f t="shared" si="0"/>
        <v>-1500000</v>
      </c>
      <c r="D30" s="9">
        <v>0</v>
      </c>
      <c r="E30" s="9">
        <v>-1500000</v>
      </c>
      <c r="F30" s="9">
        <v>-1500000</v>
      </c>
    </row>
    <row r="31" spans="1:6" x14ac:dyDescent="0.2">
      <c r="A31" s="2">
        <v>600000</v>
      </c>
      <c r="B31" s="3" t="s">
        <v>123</v>
      </c>
      <c r="C31" s="4">
        <f t="shared" si="0"/>
        <v>192019568.47999999</v>
      </c>
      <c r="D31" s="5">
        <v>-71988270</v>
      </c>
      <c r="E31" s="5">
        <v>264007838.47999999</v>
      </c>
      <c r="F31" s="5">
        <v>233692313</v>
      </c>
    </row>
    <row r="32" spans="1:6" ht="25.5" x14ac:dyDescent="0.2">
      <c r="A32" s="2">
        <v>601000</v>
      </c>
      <c r="B32" s="3" t="s">
        <v>112</v>
      </c>
      <c r="C32" s="4">
        <f t="shared" si="0"/>
        <v>0</v>
      </c>
      <c r="D32" s="5">
        <v>0</v>
      </c>
      <c r="E32" s="5">
        <v>0</v>
      </c>
      <c r="F32" s="5">
        <v>0</v>
      </c>
    </row>
    <row r="33" spans="1:6" x14ac:dyDescent="0.2">
      <c r="A33" s="6">
        <v>601110</v>
      </c>
      <c r="B33" s="7" t="s">
        <v>113</v>
      </c>
      <c r="C33" s="8">
        <f t="shared" si="0"/>
        <v>265700000</v>
      </c>
      <c r="D33" s="9">
        <v>170000000</v>
      </c>
      <c r="E33" s="9">
        <v>95700000</v>
      </c>
      <c r="F33" s="9">
        <v>25000000</v>
      </c>
    </row>
    <row r="34" spans="1:6" x14ac:dyDescent="0.2">
      <c r="A34" s="6">
        <v>601210</v>
      </c>
      <c r="B34" s="7" t="s">
        <v>114</v>
      </c>
      <c r="C34" s="8">
        <f t="shared" si="0"/>
        <v>-265700000</v>
      </c>
      <c r="D34" s="9">
        <v>-170000000</v>
      </c>
      <c r="E34" s="9">
        <v>-95700000</v>
      </c>
      <c r="F34" s="9">
        <v>-25000000</v>
      </c>
    </row>
    <row r="35" spans="1:6" x14ac:dyDescent="0.2">
      <c r="A35" s="2">
        <v>602000</v>
      </c>
      <c r="B35" s="3" t="s">
        <v>124</v>
      </c>
      <c r="C35" s="4">
        <f t="shared" si="0"/>
        <v>192019568.47999999</v>
      </c>
      <c r="D35" s="5">
        <v>-71988270</v>
      </c>
      <c r="E35" s="5">
        <v>264007838.47999999</v>
      </c>
      <c r="F35" s="5">
        <v>233692313</v>
      </c>
    </row>
    <row r="36" spans="1:6" x14ac:dyDescent="0.2">
      <c r="A36" s="6">
        <v>602100</v>
      </c>
      <c r="B36" s="7" t="s">
        <v>110</v>
      </c>
      <c r="C36" s="8">
        <f t="shared" si="0"/>
        <v>309016641</v>
      </c>
      <c r="D36" s="9">
        <v>207140304</v>
      </c>
      <c r="E36" s="9">
        <v>101876337</v>
      </c>
      <c r="F36" s="9">
        <v>25598052</v>
      </c>
    </row>
    <row r="37" spans="1:6" x14ac:dyDescent="0.2">
      <c r="A37" s="6">
        <v>602200</v>
      </c>
      <c r="B37" s="7" t="s">
        <v>111</v>
      </c>
      <c r="C37" s="8">
        <f t="shared" si="0"/>
        <v>116997072.52000001</v>
      </c>
      <c r="D37" s="9">
        <v>69436261</v>
      </c>
      <c r="E37" s="9">
        <v>47560811.520000003</v>
      </c>
      <c r="F37" s="9">
        <v>1598052</v>
      </c>
    </row>
    <row r="38" spans="1:6" ht="38.25" x14ac:dyDescent="0.2">
      <c r="A38" s="6">
        <v>602400</v>
      </c>
      <c r="B38" s="7" t="s">
        <v>116</v>
      </c>
      <c r="C38" s="8">
        <f t="shared" si="0"/>
        <v>0</v>
      </c>
      <c r="D38" s="9">
        <v>-209692313</v>
      </c>
      <c r="E38" s="9">
        <v>209692313</v>
      </c>
      <c r="F38" s="9">
        <v>209692313</v>
      </c>
    </row>
    <row r="39" spans="1:6" ht="25.5" x14ac:dyDescent="0.2">
      <c r="A39" s="2">
        <v>603000</v>
      </c>
      <c r="B39" s="3" t="s">
        <v>125</v>
      </c>
      <c r="C39" s="4">
        <f t="shared" si="0"/>
        <v>-1.5097612049430609E-10</v>
      </c>
      <c r="D39" s="5">
        <v>-1.5097612049430609E-10</v>
      </c>
      <c r="E39" s="5">
        <v>0</v>
      </c>
      <c r="F39" s="5">
        <v>0</v>
      </c>
    </row>
    <row r="40" spans="1:6" ht="25.5" x14ac:dyDescent="0.2">
      <c r="A40" s="6">
        <v>603000</v>
      </c>
      <c r="B40" s="7" t="s">
        <v>125</v>
      </c>
      <c r="C40" s="8">
        <f t="shared" si="0"/>
        <v>-1.5097612049430609E-10</v>
      </c>
      <c r="D40" s="9">
        <v>-1.5097612049430609E-10</v>
      </c>
      <c r="E40" s="9">
        <v>0</v>
      </c>
      <c r="F40" s="9">
        <v>0</v>
      </c>
    </row>
    <row r="43" spans="1:6" x14ac:dyDescent="0.2">
      <c r="B43" s="1" t="s">
        <v>98</v>
      </c>
      <c r="E43" s="1" t="s">
        <v>99</v>
      </c>
    </row>
  </sheetData>
  <mergeCells count="10">
    <mergeCell ref="D2:F2"/>
    <mergeCell ref="D3:F3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8"/>
  <sheetViews>
    <sheetView topLeftCell="E143" workbookViewId="0">
      <selection activeCell="J159" sqref="J159"/>
    </sheetView>
  </sheetViews>
  <sheetFormatPr defaultRowHeight="12.75" x14ac:dyDescent="0.2"/>
  <cols>
    <col min="1" max="3" width="12" customWidth="1"/>
    <col min="4" max="4" width="40.7109375" customWidth="1"/>
    <col min="5" max="5" width="14" customWidth="1"/>
    <col min="6" max="6" width="13.85546875" customWidth="1"/>
    <col min="7" max="7" width="12.42578125" customWidth="1"/>
    <col min="8" max="9" width="11.5703125" customWidth="1"/>
    <col min="10" max="10" width="12.85546875" customWidth="1"/>
    <col min="11" max="13" width="11.5703125" customWidth="1"/>
    <col min="14" max="14" width="14.140625" customWidth="1"/>
    <col min="15" max="15" width="13.5703125" customWidth="1"/>
    <col min="16" max="16" width="13.140625" customWidth="1"/>
  </cols>
  <sheetData>
    <row r="1" spans="1:16" x14ac:dyDescent="0.2">
      <c r="A1" t="s">
        <v>0</v>
      </c>
      <c r="M1" s="318" t="s">
        <v>126</v>
      </c>
      <c r="N1" s="318"/>
      <c r="O1" s="318"/>
      <c r="P1" s="318"/>
    </row>
    <row r="2" spans="1:16" x14ac:dyDescent="0.2">
      <c r="M2" s="318" t="s">
        <v>100</v>
      </c>
      <c r="N2" s="318"/>
      <c r="O2" s="318"/>
      <c r="P2" s="318"/>
    </row>
    <row r="3" spans="1:16" x14ac:dyDescent="0.2">
      <c r="M3" s="318" t="s">
        <v>101</v>
      </c>
      <c r="N3" s="318"/>
      <c r="O3" s="318"/>
      <c r="P3" s="323"/>
    </row>
    <row r="5" spans="1:16" x14ac:dyDescent="0.2">
      <c r="A5" s="319" t="s">
        <v>127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</row>
    <row r="6" spans="1:16" x14ac:dyDescent="0.2">
      <c r="A6" s="319" t="s">
        <v>128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</row>
    <row r="7" spans="1:16" x14ac:dyDescent="0.2">
      <c r="P7" s="12" t="s">
        <v>3</v>
      </c>
    </row>
    <row r="8" spans="1:16" x14ac:dyDescent="0.2">
      <c r="A8" s="322" t="s">
        <v>129</v>
      </c>
      <c r="B8" s="322" t="s">
        <v>130</v>
      </c>
      <c r="C8" s="322" t="s">
        <v>131</v>
      </c>
      <c r="D8" s="317" t="s">
        <v>132</v>
      </c>
      <c r="E8" s="317" t="s">
        <v>7</v>
      </c>
      <c r="F8" s="317"/>
      <c r="G8" s="317"/>
      <c r="H8" s="317"/>
      <c r="I8" s="317"/>
      <c r="J8" s="317" t="s">
        <v>8</v>
      </c>
      <c r="K8" s="317"/>
      <c r="L8" s="317"/>
      <c r="M8" s="317"/>
      <c r="N8" s="317"/>
      <c r="O8" s="317"/>
      <c r="P8" s="321" t="s">
        <v>133</v>
      </c>
    </row>
    <row r="9" spans="1:16" x14ac:dyDescent="0.2">
      <c r="A9" s="317"/>
      <c r="B9" s="317"/>
      <c r="C9" s="317"/>
      <c r="D9" s="317"/>
      <c r="E9" s="321" t="s">
        <v>6</v>
      </c>
      <c r="F9" s="317" t="s">
        <v>134</v>
      </c>
      <c r="G9" s="317" t="s">
        <v>135</v>
      </c>
      <c r="H9" s="317"/>
      <c r="I9" s="317" t="s">
        <v>136</v>
      </c>
      <c r="J9" s="321" t="s">
        <v>6</v>
      </c>
      <c r="K9" s="317" t="s">
        <v>134</v>
      </c>
      <c r="L9" s="317" t="s">
        <v>135</v>
      </c>
      <c r="M9" s="317"/>
      <c r="N9" s="317" t="s">
        <v>136</v>
      </c>
      <c r="O9" s="13" t="s">
        <v>135</v>
      </c>
      <c r="P9" s="317"/>
    </row>
    <row r="10" spans="1:16" x14ac:dyDescent="0.2">
      <c r="A10" s="317"/>
      <c r="B10" s="317"/>
      <c r="C10" s="317"/>
      <c r="D10" s="317"/>
      <c r="E10" s="317"/>
      <c r="F10" s="317"/>
      <c r="G10" s="317" t="s">
        <v>137</v>
      </c>
      <c r="H10" s="317" t="s">
        <v>138</v>
      </c>
      <c r="I10" s="317"/>
      <c r="J10" s="317"/>
      <c r="K10" s="317"/>
      <c r="L10" s="317" t="s">
        <v>137</v>
      </c>
      <c r="M10" s="317" t="s">
        <v>138</v>
      </c>
      <c r="N10" s="317"/>
      <c r="O10" s="317" t="s">
        <v>139</v>
      </c>
      <c r="P10" s="317"/>
    </row>
    <row r="11" spans="1:16" ht="44.25" customHeight="1" x14ac:dyDescent="0.2">
      <c r="A11" s="317"/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</row>
    <row r="12" spans="1:16" x14ac:dyDescent="0.2">
      <c r="A12" s="13">
        <v>1</v>
      </c>
      <c r="B12" s="13">
        <v>2</v>
      </c>
      <c r="C12" s="13">
        <v>3</v>
      </c>
      <c r="D12" s="13">
        <v>4</v>
      </c>
      <c r="E12" s="14">
        <v>5</v>
      </c>
      <c r="F12" s="13">
        <v>6</v>
      </c>
      <c r="G12" s="13">
        <v>7</v>
      </c>
      <c r="H12" s="13">
        <v>8</v>
      </c>
      <c r="I12" s="13">
        <v>9</v>
      </c>
      <c r="J12" s="14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4">
        <v>16</v>
      </c>
    </row>
    <row r="13" spans="1:16" x14ac:dyDescent="0.2">
      <c r="A13" s="18" t="s">
        <v>140</v>
      </c>
      <c r="B13" s="19"/>
      <c r="C13" s="20"/>
      <c r="D13" s="21" t="s">
        <v>141</v>
      </c>
      <c r="E13" s="22">
        <v>19077974</v>
      </c>
      <c r="F13" s="23">
        <v>19077974</v>
      </c>
      <c r="G13" s="23">
        <v>10369700</v>
      </c>
      <c r="H13" s="23">
        <v>889660</v>
      </c>
      <c r="I13" s="23">
        <v>0</v>
      </c>
      <c r="J13" s="22">
        <v>8979856.4800000004</v>
      </c>
      <c r="K13" s="23">
        <v>336881.20999999996</v>
      </c>
      <c r="L13" s="23">
        <v>0</v>
      </c>
      <c r="M13" s="23">
        <v>14225.72</v>
      </c>
      <c r="N13" s="23">
        <v>8642975.2699999996</v>
      </c>
      <c r="O13" s="23">
        <v>8504390</v>
      </c>
      <c r="P13" s="22">
        <f t="shared" ref="P13:P76" si="0">E13+J13</f>
        <v>28057830.48</v>
      </c>
    </row>
    <row r="14" spans="1:16" x14ac:dyDescent="0.2">
      <c r="A14" s="18" t="s">
        <v>142</v>
      </c>
      <c r="B14" s="19"/>
      <c r="C14" s="20"/>
      <c r="D14" s="21" t="s">
        <v>141</v>
      </c>
      <c r="E14" s="22">
        <v>19077974</v>
      </c>
      <c r="F14" s="23">
        <v>19077974</v>
      </c>
      <c r="G14" s="23">
        <v>10369700</v>
      </c>
      <c r="H14" s="23">
        <v>889660</v>
      </c>
      <c r="I14" s="23">
        <v>0</v>
      </c>
      <c r="J14" s="22">
        <v>8979856.4800000004</v>
      </c>
      <c r="K14" s="23">
        <v>336881.20999999996</v>
      </c>
      <c r="L14" s="23">
        <v>0</v>
      </c>
      <c r="M14" s="23">
        <v>14225.72</v>
      </c>
      <c r="N14" s="23">
        <v>8642975.2699999996</v>
      </c>
      <c r="O14" s="23">
        <v>8504390</v>
      </c>
      <c r="P14" s="22">
        <f t="shared" si="0"/>
        <v>28057830.48</v>
      </c>
    </row>
    <row r="15" spans="1:16" ht="63.75" x14ac:dyDescent="0.2">
      <c r="A15" s="18" t="s">
        <v>143</v>
      </c>
      <c r="B15" s="18" t="s">
        <v>144</v>
      </c>
      <c r="C15" s="24" t="s">
        <v>145</v>
      </c>
      <c r="D15" s="21" t="s">
        <v>146</v>
      </c>
      <c r="E15" s="22">
        <v>0</v>
      </c>
      <c r="F15" s="23">
        <v>0</v>
      </c>
      <c r="G15" s="23">
        <v>0</v>
      </c>
      <c r="H15" s="23">
        <v>0</v>
      </c>
      <c r="I15" s="23">
        <v>0</v>
      </c>
      <c r="J15" s="22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2">
        <f t="shared" si="0"/>
        <v>0</v>
      </c>
    </row>
    <row r="16" spans="1:16" ht="25.5" x14ac:dyDescent="0.2">
      <c r="A16" s="18" t="s">
        <v>147</v>
      </c>
      <c r="B16" s="18" t="s">
        <v>148</v>
      </c>
      <c r="C16" s="24" t="s">
        <v>145</v>
      </c>
      <c r="D16" s="21" t="s">
        <v>149</v>
      </c>
      <c r="E16" s="22">
        <v>15044630</v>
      </c>
      <c r="F16" s="23">
        <v>15044630</v>
      </c>
      <c r="G16" s="23">
        <v>10369700</v>
      </c>
      <c r="H16" s="23">
        <v>889660</v>
      </c>
      <c r="I16" s="23">
        <v>0</v>
      </c>
      <c r="J16" s="22">
        <v>366045</v>
      </c>
      <c r="K16" s="23">
        <v>0</v>
      </c>
      <c r="L16" s="23">
        <v>0</v>
      </c>
      <c r="M16" s="23">
        <v>0</v>
      </c>
      <c r="N16" s="23">
        <v>366045</v>
      </c>
      <c r="O16" s="23">
        <v>321050</v>
      </c>
      <c r="P16" s="22">
        <f t="shared" si="0"/>
        <v>15410675</v>
      </c>
    </row>
    <row r="17" spans="1:16" x14ac:dyDescent="0.2">
      <c r="A17" s="18" t="s">
        <v>150</v>
      </c>
      <c r="B17" s="18" t="s">
        <v>151</v>
      </c>
      <c r="C17" s="20"/>
      <c r="D17" s="21" t="s">
        <v>152</v>
      </c>
      <c r="E17" s="22">
        <v>602066</v>
      </c>
      <c r="F17" s="23">
        <v>602066</v>
      </c>
      <c r="G17" s="23">
        <v>0</v>
      </c>
      <c r="H17" s="23">
        <v>0</v>
      </c>
      <c r="I17" s="23">
        <v>0</v>
      </c>
      <c r="J17" s="22">
        <v>137340</v>
      </c>
      <c r="K17" s="23">
        <v>0</v>
      </c>
      <c r="L17" s="23">
        <v>0</v>
      </c>
      <c r="M17" s="23">
        <v>0</v>
      </c>
      <c r="N17" s="23">
        <v>137340</v>
      </c>
      <c r="O17" s="23">
        <v>137340</v>
      </c>
      <c r="P17" s="22">
        <f t="shared" si="0"/>
        <v>739406</v>
      </c>
    </row>
    <row r="18" spans="1:16" ht="25.5" x14ac:dyDescent="0.2">
      <c r="A18" s="25" t="s">
        <v>153</v>
      </c>
      <c r="B18" s="25" t="s">
        <v>154</v>
      </c>
      <c r="C18" s="26" t="s">
        <v>155</v>
      </c>
      <c r="D18" s="27" t="s">
        <v>156</v>
      </c>
      <c r="E18" s="28">
        <v>246066</v>
      </c>
      <c r="F18" s="29">
        <v>246066</v>
      </c>
      <c r="G18" s="29">
        <v>0</v>
      </c>
      <c r="H18" s="29">
        <v>0</v>
      </c>
      <c r="I18" s="29">
        <v>0</v>
      </c>
      <c r="J18" s="28">
        <v>137340</v>
      </c>
      <c r="K18" s="29">
        <v>0</v>
      </c>
      <c r="L18" s="29">
        <v>0</v>
      </c>
      <c r="M18" s="29">
        <v>0</v>
      </c>
      <c r="N18" s="29">
        <v>137340</v>
      </c>
      <c r="O18" s="29">
        <v>137340</v>
      </c>
      <c r="P18" s="28">
        <f t="shared" si="0"/>
        <v>383406</v>
      </c>
    </row>
    <row r="19" spans="1:16" ht="25.5" x14ac:dyDescent="0.2">
      <c r="A19" s="25" t="s">
        <v>157</v>
      </c>
      <c r="B19" s="25" t="s">
        <v>158</v>
      </c>
      <c r="C19" s="26" t="s">
        <v>155</v>
      </c>
      <c r="D19" s="27" t="s">
        <v>159</v>
      </c>
      <c r="E19" s="28">
        <v>356000</v>
      </c>
      <c r="F19" s="29">
        <v>356000</v>
      </c>
      <c r="G19" s="29">
        <v>0</v>
      </c>
      <c r="H19" s="29">
        <v>0</v>
      </c>
      <c r="I19" s="29">
        <v>0</v>
      </c>
      <c r="J19" s="28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8">
        <f t="shared" si="0"/>
        <v>356000</v>
      </c>
    </row>
    <row r="20" spans="1:16" x14ac:dyDescent="0.2">
      <c r="A20" s="18" t="s">
        <v>160</v>
      </c>
      <c r="B20" s="18" t="s">
        <v>161</v>
      </c>
      <c r="C20" s="24" t="s">
        <v>162</v>
      </c>
      <c r="D20" s="21" t="s">
        <v>163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2">
        <v>30000</v>
      </c>
      <c r="K20" s="23">
        <v>0</v>
      </c>
      <c r="L20" s="23">
        <v>0</v>
      </c>
      <c r="M20" s="23">
        <v>0</v>
      </c>
      <c r="N20" s="23">
        <v>30000</v>
      </c>
      <c r="O20" s="23">
        <v>30000</v>
      </c>
      <c r="P20" s="22">
        <f t="shared" si="0"/>
        <v>30000</v>
      </c>
    </row>
    <row r="21" spans="1:16" ht="38.25" x14ac:dyDescent="0.2">
      <c r="A21" s="18" t="s">
        <v>164</v>
      </c>
      <c r="B21" s="18" t="s">
        <v>165</v>
      </c>
      <c r="C21" s="24" t="s">
        <v>166</v>
      </c>
      <c r="D21" s="21" t="s">
        <v>167</v>
      </c>
      <c r="E21" s="22">
        <v>240520</v>
      </c>
      <c r="F21" s="23">
        <v>240520</v>
      </c>
      <c r="G21" s="23">
        <v>0</v>
      </c>
      <c r="H21" s="23">
        <v>0</v>
      </c>
      <c r="I21" s="23">
        <v>0</v>
      </c>
      <c r="J21" s="22">
        <v>705005</v>
      </c>
      <c r="K21" s="23">
        <v>0</v>
      </c>
      <c r="L21" s="23">
        <v>0</v>
      </c>
      <c r="M21" s="23">
        <v>0</v>
      </c>
      <c r="N21" s="23">
        <v>705005</v>
      </c>
      <c r="O21" s="23">
        <v>750000</v>
      </c>
      <c r="P21" s="22">
        <f t="shared" si="0"/>
        <v>945525</v>
      </c>
    </row>
    <row r="22" spans="1:16" x14ac:dyDescent="0.2">
      <c r="A22" s="18" t="s">
        <v>168</v>
      </c>
      <c r="B22" s="18" t="s">
        <v>169</v>
      </c>
      <c r="C22" s="24" t="s">
        <v>170</v>
      </c>
      <c r="D22" s="21" t="s">
        <v>171</v>
      </c>
      <c r="E22" s="22">
        <v>3190758</v>
      </c>
      <c r="F22" s="23">
        <v>3190758</v>
      </c>
      <c r="G22" s="23">
        <v>0</v>
      </c>
      <c r="H22" s="23">
        <v>0</v>
      </c>
      <c r="I22" s="23">
        <v>0</v>
      </c>
      <c r="J22" s="22">
        <v>7266000</v>
      </c>
      <c r="K22" s="23">
        <v>0</v>
      </c>
      <c r="L22" s="23">
        <v>0</v>
      </c>
      <c r="M22" s="23">
        <v>0</v>
      </c>
      <c r="N22" s="23">
        <v>7266000</v>
      </c>
      <c r="O22" s="23">
        <v>7266000</v>
      </c>
      <c r="P22" s="22">
        <f t="shared" si="0"/>
        <v>10456758</v>
      </c>
    </row>
    <row r="23" spans="1:16" ht="38.25" x14ac:dyDescent="0.2">
      <c r="A23" s="18"/>
      <c r="B23" s="18"/>
      <c r="C23" s="24"/>
      <c r="D23" s="27" t="s">
        <v>172</v>
      </c>
      <c r="E23" s="30">
        <v>274000</v>
      </c>
      <c r="F23" s="31">
        <v>274000</v>
      </c>
      <c r="G23" s="31">
        <v>0</v>
      </c>
      <c r="H23" s="31">
        <v>0</v>
      </c>
      <c r="I23" s="31">
        <v>0</v>
      </c>
      <c r="J23" s="30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0">
        <f>E23+J23</f>
        <v>274000</v>
      </c>
    </row>
    <row r="24" spans="1:16" ht="51" x14ac:dyDescent="0.2">
      <c r="A24" s="18"/>
      <c r="B24" s="18"/>
      <c r="C24" s="24"/>
      <c r="D24" s="32" t="s">
        <v>173</v>
      </c>
      <c r="E24" s="30">
        <v>400000</v>
      </c>
      <c r="F24" s="31">
        <v>400000</v>
      </c>
      <c r="G24" s="31">
        <v>0</v>
      </c>
      <c r="H24" s="31">
        <v>0</v>
      </c>
      <c r="I24" s="31">
        <v>0</v>
      </c>
      <c r="J24" s="30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0">
        <f t="shared" ref="P24:P31" si="1">E24+J24</f>
        <v>400000</v>
      </c>
    </row>
    <row r="25" spans="1:16" ht="76.5" x14ac:dyDescent="0.2">
      <c r="A25" s="18"/>
      <c r="B25" s="18"/>
      <c r="C25" s="24"/>
      <c r="D25" s="32" t="s">
        <v>174</v>
      </c>
      <c r="E25" s="30">
        <v>405000</v>
      </c>
      <c r="F25" s="31">
        <v>405000</v>
      </c>
      <c r="G25" s="31">
        <v>0</v>
      </c>
      <c r="H25" s="31">
        <v>0</v>
      </c>
      <c r="I25" s="31">
        <v>0</v>
      </c>
      <c r="J25" s="30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0">
        <f t="shared" si="1"/>
        <v>405000</v>
      </c>
    </row>
    <row r="26" spans="1:16" ht="38.25" x14ac:dyDescent="0.2">
      <c r="A26" s="18"/>
      <c r="B26" s="18"/>
      <c r="C26" s="24"/>
      <c r="D26" s="32" t="s">
        <v>175</v>
      </c>
      <c r="E26" s="30">
        <v>237000</v>
      </c>
      <c r="F26" s="31">
        <v>237000</v>
      </c>
      <c r="G26" s="31">
        <v>0</v>
      </c>
      <c r="H26" s="31">
        <v>0</v>
      </c>
      <c r="I26" s="31">
        <v>0</v>
      </c>
      <c r="J26" s="30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0">
        <f t="shared" si="1"/>
        <v>237000</v>
      </c>
    </row>
    <row r="27" spans="1:16" ht="25.5" x14ac:dyDescent="0.2">
      <c r="A27" s="18"/>
      <c r="B27" s="18"/>
      <c r="C27" s="24"/>
      <c r="D27" s="33" t="s">
        <v>176</v>
      </c>
      <c r="E27" s="30">
        <v>0</v>
      </c>
      <c r="F27" s="31">
        <v>0</v>
      </c>
      <c r="G27" s="31">
        <v>0</v>
      </c>
      <c r="H27" s="31">
        <v>0</v>
      </c>
      <c r="I27" s="31">
        <v>0</v>
      </c>
      <c r="J27" s="30">
        <v>6000000</v>
      </c>
      <c r="K27" s="31">
        <v>0</v>
      </c>
      <c r="L27" s="31">
        <v>0</v>
      </c>
      <c r="M27" s="31">
        <v>0</v>
      </c>
      <c r="N27" s="31">
        <v>6000000</v>
      </c>
      <c r="O27" s="31">
        <v>6000000</v>
      </c>
      <c r="P27" s="30">
        <f t="shared" si="1"/>
        <v>6000000</v>
      </c>
    </row>
    <row r="28" spans="1:16" ht="38.25" x14ac:dyDescent="0.2">
      <c r="A28" s="18"/>
      <c r="B28" s="18"/>
      <c r="C28" s="24"/>
      <c r="D28" s="33" t="s">
        <v>177</v>
      </c>
      <c r="E28" s="30">
        <v>204758</v>
      </c>
      <c r="F28" s="31">
        <v>204758</v>
      </c>
      <c r="G28" s="31">
        <v>0</v>
      </c>
      <c r="H28" s="31">
        <v>0</v>
      </c>
      <c r="I28" s="31">
        <v>0</v>
      </c>
      <c r="J28" s="30">
        <v>1266000</v>
      </c>
      <c r="K28" s="31">
        <v>0</v>
      </c>
      <c r="L28" s="31">
        <v>0</v>
      </c>
      <c r="M28" s="31">
        <v>0</v>
      </c>
      <c r="N28" s="31">
        <v>1266000</v>
      </c>
      <c r="O28" s="31">
        <v>1266000</v>
      </c>
      <c r="P28" s="30">
        <f t="shared" si="1"/>
        <v>1470758</v>
      </c>
    </row>
    <row r="29" spans="1:16" ht="38.25" x14ac:dyDescent="0.2">
      <c r="A29" s="18"/>
      <c r="B29" s="18"/>
      <c r="C29" s="24"/>
      <c r="D29" s="33" t="s">
        <v>178</v>
      </c>
      <c r="E29" s="30">
        <v>1500000</v>
      </c>
      <c r="F29" s="31">
        <v>1500000</v>
      </c>
      <c r="G29" s="31">
        <v>0</v>
      </c>
      <c r="H29" s="31">
        <v>0</v>
      </c>
      <c r="I29" s="31">
        <v>0</v>
      </c>
      <c r="J29" s="30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0">
        <f t="shared" si="1"/>
        <v>1500000</v>
      </c>
    </row>
    <row r="30" spans="1:16" ht="38.25" x14ac:dyDescent="0.2">
      <c r="A30" s="18"/>
      <c r="B30" s="18"/>
      <c r="C30" s="24"/>
      <c r="D30" s="33" t="s">
        <v>179</v>
      </c>
      <c r="E30" s="30">
        <v>150000</v>
      </c>
      <c r="F30" s="31">
        <v>150000</v>
      </c>
      <c r="G30" s="31">
        <v>0</v>
      </c>
      <c r="H30" s="31">
        <v>0</v>
      </c>
      <c r="I30" s="31">
        <v>0</v>
      </c>
      <c r="J30" s="30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0">
        <f t="shared" si="1"/>
        <v>150000</v>
      </c>
    </row>
    <row r="31" spans="1:16" ht="25.5" x14ac:dyDescent="0.2">
      <c r="A31" s="18"/>
      <c r="B31" s="18"/>
      <c r="C31" s="24"/>
      <c r="D31" s="33" t="s">
        <v>180</v>
      </c>
      <c r="E31" s="30">
        <v>20000</v>
      </c>
      <c r="F31" s="31">
        <v>0</v>
      </c>
      <c r="G31" s="31">
        <v>0</v>
      </c>
      <c r="H31" s="31">
        <v>0</v>
      </c>
      <c r="I31" s="31">
        <v>0</v>
      </c>
      <c r="J31" s="30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0">
        <f t="shared" si="1"/>
        <v>20000</v>
      </c>
    </row>
    <row r="32" spans="1:16" ht="25.5" x14ac:dyDescent="0.2">
      <c r="A32" s="18" t="s">
        <v>181</v>
      </c>
      <c r="B32" s="18" t="s">
        <v>182</v>
      </c>
      <c r="C32" s="24" t="s">
        <v>183</v>
      </c>
      <c r="D32" s="21" t="s">
        <v>184</v>
      </c>
      <c r="E32" s="22">
        <v>0</v>
      </c>
      <c r="F32" s="23">
        <v>0</v>
      </c>
      <c r="G32" s="23">
        <v>0</v>
      </c>
      <c r="H32" s="23">
        <v>0</v>
      </c>
      <c r="I32" s="23">
        <v>0</v>
      </c>
      <c r="J32" s="22">
        <v>20000</v>
      </c>
      <c r="K32" s="23">
        <v>20000</v>
      </c>
      <c r="L32" s="23">
        <v>0</v>
      </c>
      <c r="M32" s="23">
        <v>0</v>
      </c>
      <c r="N32" s="23">
        <v>0</v>
      </c>
      <c r="O32" s="23">
        <v>0</v>
      </c>
      <c r="P32" s="22">
        <f t="shared" si="0"/>
        <v>20000</v>
      </c>
    </row>
    <row r="33" spans="1:16" ht="51" x14ac:dyDescent="0.2">
      <c r="A33" s="18" t="s">
        <v>185</v>
      </c>
      <c r="B33" s="18" t="s">
        <v>186</v>
      </c>
      <c r="C33" s="24" t="s">
        <v>170</v>
      </c>
      <c r="D33" s="21" t="s">
        <v>187</v>
      </c>
      <c r="E33" s="22">
        <v>0</v>
      </c>
      <c r="F33" s="23">
        <v>0</v>
      </c>
      <c r="G33" s="23">
        <v>0</v>
      </c>
      <c r="H33" s="23">
        <v>0</v>
      </c>
      <c r="I33" s="23">
        <v>0</v>
      </c>
      <c r="J33" s="22">
        <v>455466.48</v>
      </c>
      <c r="K33" s="23">
        <v>316881.20999999996</v>
      </c>
      <c r="L33" s="23">
        <v>0</v>
      </c>
      <c r="M33" s="23">
        <v>14225.72</v>
      </c>
      <c r="N33" s="23">
        <v>138585.27000000002</v>
      </c>
      <c r="O33" s="23">
        <v>0</v>
      </c>
      <c r="P33" s="22">
        <f t="shared" si="0"/>
        <v>455466.48</v>
      </c>
    </row>
    <row r="34" spans="1:16" ht="25.5" x14ac:dyDescent="0.2">
      <c r="A34" s="18" t="s">
        <v>188</v>
      </c>
      <c r="B34" s="19"/>
      <c r="C34" s="20"/>
      <c r="D34" s="21" t="s">
        <v>189</v>
      </c>
      <c r="E34" s="22">
        <v>159057880.95999998</v>
      </c>
      <c r="F34" s="23">
        <v>159057880.95999998</v>
      </c>
      <c r="G34" s="23">
        <v>94215500</v>
      </c>
      <c r="H34" s="23">
        <v>17759980</v>
      </c>
      <c r="I34" s="23">
        <v>0</v>
      </c>
      <c r="J34" s="22">
        <v>15918114</v>
      </c>
      <c r="K34" s="23">
        <v>8842759</v>
      </c>
      <c r="L34" s="23">
        <v>1246400</v>
      </c>
      <c r="M34" s="23">
        <v>343900</v>
      </c>
      <c r="N34" s="23">
        <v>7075355</v>
      </c>
      <c r="O34" s="23">
        <v>6423446</v>
      </c>
      <c r="P34" s="22">
        <f t="shared" si="0"/>
        <v>174975994.95999998</v>
      </c>
    </row>
    <row r="35" spans="1:16" ht="25.5" x14ac:dyDescent="0.2">
      <c r="A35" s="18" t="s">
        <v>190</v>
      </c>
      <c r="B35" s="19"/>
      <c r="C35" s="20"/>
      <c r="D35" s="21" t="s">
        <v>189</v>
      </c>
      <c r="E35" s="22">
        <v>159057880.95999998</v>
      </c>
      <c r="F35" s="23">
        <v>159057880.95999998</v>
      </c>
      <c r="G35" s="23">
        <v>94215500</v>
      </c>
      <c r="H35" s="23">
        <v>17759980</v>
      </c>
      <c r="I35" s="23">
        <v>0</v>
      </c>
      <c r="J35" s="22">
        <v>15918114</v>
      </c>
      <c r="K35" s="23">
        <v>8842759</v>
      </c>
      <c r="L35" s="23">
        <v>1246400</v>
      </c>
      <c r="M35" s="23">
        <v>343900</v>
      </c>
      <c r="N35" s="23">
        <v>7075355</v>
      </c>
      <c r="O35" s="23">
        <v>6423446</v>
      </c>
      <c r="P35" s="22">
        <f t="shared" si="0"/>
        <v>174975994.95999998</v>
      </c>
    </row>
    <row r="36" spans="1:16" ht="25.5" x14ac:dyDescent="0.2">
      <c r="A36" s="18" t="s">
        <v>191</v>
      </c>
      <c r="B36" s="18" t="s">
        <v>148</v>
      </c>
      <c r="C36" s="24" t="s">
        <v>145</v>
      </c>
      <c r="D36" s="21" t="s">
        <v>149</v>
      </c>
      <c r="E36" s="22">
        <v>1127700</v>
      </c>
      <c r="F36" s="23">
        <v>1127700</v>
      </c>
      <c r="G36" s="23">
        <v>876600</v>
      </c>
      <c r="H36" s="23">
        <v>25100</v>
      </c>
      <c r="I36" s="23">
        <v>0</v>
      </c>
      <c r="J36" s="22">
        <v>28665</v>
      </c>
      <c r="K36" s="23">
        <v>0</v>
      </c>
      <c r="L36" s="23">
        <v>0</v>
      </c>
      <c r="M36" s="23">
        <v>0</v>
      </c>
      <c r="N36" s="23">
        <v>28665</v>
      </c>
      <c r="O36" s="23">
        <v>28665</v>
      </c>
      <c r="P36" s="22">
        <f t="shared" si="0"/>
        <v>1156365</v>
      </c>
    </row>
    <row r="37" spans="1:16" x14ac:dyDescent="0.2">
      <c r="A37" s="18" t="s">
        <v>192</v>
      </c>
      <c r="B37" s="18" t="s">
        <v>193</v>
      </c>
      <c r="C37" s="24" t="s">
        <v>194</v>
      </c>
      <c r="D37" s="21" t="s">
        <v>195</v>
      </c>
      <c r="E37" s="22">
        <v>46953594</v>
      </c>
      <c r="F37" s="23">
        <v>46953594</v>
      </c>
      <c r="G37" s="23">
        <v>23504000</v>
      </c>
      <c r="H37" s="23">
        <v>5757460</v>
      </c>
      <c r="I37" s="23">
        <v>0</v>
      </c>
      <c r="J37" s="22">
        <v>6282842</v>
      </c>
      <c r="K37" s="23">
        <v>5030500</v>
      </c>
      <c r="L37" s="23">
        <v>53600</v>
      </c>
      <c r="M37" s="23">
        <v>5200</v>
      </c>
      <c r="N37" s="23">
        <v>1252342</v>
      </c>
      <c r="O37" s="23">
        <v>1212342</v>
      </c>
      <c r="P37" s="22">
        <f t="shared" si="0"/>
        <v>53236436</v>
      </c>
    </row>
    <row r="38" spans="1:16" ht="63.75" x14ac:dyDescent="0.2">
      <c r="A38" s="18" t="s">
        <v>196</v>
      </c>
      <c r="B38" s="18" t="s">
        <v>197</v>
      </c>
      <c r="C38" s="24" t="s">
        <v>198</v>
      </c>
      <c r="D38" s="21" t="s">
        <v>199</v>
      </c>
      <c r="E38" s="22">
        <v>90702520</v>
      </c>
      <c r="F38" s="23">
        <v>90702520</v>
      </c>
      <c r="G38" s="23">
        <v>58520400</v>
      </c>
      <c r="H38" s="23">
        <v>9303670</v>
      </c>
      <c r="I38" s="23">
        <v>0</v>
      </c>
      <c r="J38" s="22">
        <v>4988273</v>
      </c>
      <c r="K38" s="23">
        <v>1881400</v>
      </c>
      <c r="L38" s="23">
        <v>190800</v>
      </c>
      <c r="M38" s="23">
        <v>21800</v>
      </c>
      <c r="N38" s="23">
        <v>3106873</v>
      </c>
      <c r="O38" s="23">
        <v>2606964</v>
      </c>
      <c r="P38" s="22">
        <f t="shared" si="0"/>
        <v>95690793</v>
      </c>
    </row>
    <row r="39" spans="1:16" ht="25.5" x14ac:dyDescent="0.2">
      <c r="A39" s="18" t="s">
        <v>200</v>
      </c>
      <c r="B39" s="18" t="s">
        <v>201</v>
      </c>
      <c r="C39" s="24" t="s">
        <v>198</v>
      </c>
      <c r="D39" s="21" t="s">
        <v>202</v>
      </c>
      <c r="E39" s="22">
        <v>1147568.77</v>
      </c>
      <c r="F39" s="23">
        <v>1147568.77</v>
      </c>
      <c r="G39" s="23">
        <v>670600.30000000005</v>
      </c>
      <c r="H39" s="23">
        <v>146815.09999999998</v>
      </c>
      <c r="I39" s="23">
        <v>0</v>
      </c>
      <c r="J39" s="22">
        <v>40200</v>
      </c>
      <c r="K39" s="23">
        <v>40200</v>
      </c>
      <c r="L39" s="23">
        <v>0</v>
      </c>
      <c r="M39" s="23">
        <v>0</v>
      </c>
      <c r="N39" s="23">
        <v>0</v>
      </c>
      <c r="O39" s="23">
        <v>0</v>
      </c>
      <c r="P39" s="22">
        <f t="shared" si="0"/>
        <v>1187768.77</v>
      </c>
    </row>
    <row r="40" spans="1:16" ht="38.25" x14ac:dyDescent="0.2">
      <c r="A40" s="18" t="s">
        <v>203</v>
      </c>
      <c r="B40" s="18" t="s">
        <v>204</v>
      </c>
      <c r="C40" s="24" t="s">
        <v>205</v>
      </c>
      <c r="D40" s="21" t="s">
        <v>206</v>
      </c>
      <c r="E40" s="22">
        <v>7908789.2300000004</v>
      </c>
      <c r="F40" s="23">
        <v>7908789.2300000004</v>
      </c>
      <c r="G40" s="23">
        <v>4785899.7</v>
      </c>
      <c r="H40" s="23">
        <v>489874.9</v>
      </c>
      <c r="I40" s="23">
        <v>0</v>
      </c>
      <c r="J40" s="22">
        <v>1675658</v>
      </c>
      <c r="K40" s="23">
        <v>1425400</v>
      </c>
      <c r="L40" s="23">
        <v>858000</v>
      </c>
      <c r="M40" s="23">
        <v>109900</v>
      </c>
      <c r="N40" s="23">
        <v>250258</v>
      </c>
      <c r="O40" s="23">
        <v>138258</v>
      </c>
      <c r="P40" s="22">
        <f t="shared" si="0"/>
        <v>9584447.2300000004</v>
      </c>
    </row>
    <row r="41" spans="1:16" ht="38.25" x14ac:dyDescent="0.2">
      <c r="A41" s="18" t="s">
        <v>207</v>
      </c>
      <c r="B41" s="18" t="s">
        <v>208</v>
      </c>
      <c r="C41" s="24" t="s">
        <v>209</v>
      </c>
      <c r="D41" s="21" t="s">
        <v>210</v>
      </c>
      <c r="E41" s="22">
        <v>1531700</v>
      </c>
      <c r="F41" s="23">
        <v>1531700</v>
      </c>
      <c r="G41" s="23">
        <v>1092300</v>
      </c>
      <c r="H41" s="23">
        <v>42700</v>
      </c>
      <c r="I41" s="23">
        <v>0</v>
      </c>
      <c r="J41" s="22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2">
        <f t="shared" si="0"/>
        <v>1531700</v>
      </c>
    </row>
    <row r="42" spans="1:16" ht="25.5" x14ac:dyDescent="0.2">
      <c r="A42" s="18" t="s">
        <v>211</v>
      </c>
      <c r="B42" s="18" t="s">
        <v>212</v>
      </c>
      <c r="C42" s="24" t="s">
        <v>209</v>
      </c>
      <c r="D42" s="21" t="s">
        <v>213</v>
      </c>
      <c r="E42" s="22">
        <v>1955500</v>
      </c>
      <c r="F42" s="23">
        <v>1955500</v>
      </c>
      <c r="G42" s="23">
        <v>1504800</v>
      </c>
      <c r="H42" s="23">
        <v>42700</v>
      </c>
      <c r="I42" s="23">
        <v>0</v>
      </c>
      <c r="J42" s="22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2">
        <f t="shared" si="0"/>
        <v>1955500</v>
      </c>
    </row>
    <row r="43" spans="1:16" ht="25.5" x14ac:dyDescent="0.2">
      <c r="A43" s="18" t="s">
        <v>214</v>
      </c>
      <c r="B43" s="18" t="s">
        <v>215</v>
      </c>
      <c r="C43" s="24" t="s">
        <v>209</v>
      </c>
      <c r="D43" s="21" t="s">
        <v>216</v>
      </c>
      <c r="E43" s="22">
        <v>677890</v>
      </c>
      <c r="F43" s="23">
        <v>677890</v>
      </c>
      <c r="G43" s="23">
        <v>356000</v>
      </c>
      <c r="H43" s="23">
        <v>25160</v>
      </c>
      <c r="I43" s="23">
        <v>0</v>
      </c>
      <c r="J43" s="22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2">
        <f t="shared" si="0"/>
        <v>677890</v>
      </c>
    </row>
    <row r="44" spans="1:16" ht="38.25" x14ac:dyDescent="0.2">
      <c r="A44" s="18" t="s">
        <v>217</v>
      </c>
      <c r="B44" s="18" t="s">
        <v>218</v>
      </c>
      <c r="C44" s="24" t="s">
        <v>209</v>
      </c>
      <c r="D44" s="21" t="s">
        <v>219</v>
      </c>
      <c r="E44" s="22">
        <v>12700</v>
      </c>
      <c r="F44" s="23">
        <v>12700</v>
      </c>
      <c r="G44" s="23">
        <v>0</v>
      </c>
      <c r="H44" s="23">
        <v>0</v>
      </c>
      <c r="I44" s="23">
        <v>0</v>
      </c>
      <c r="J44" s="22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2">
        <f t="shared" si="0"/>
        <v>12700</v>
      </c>
    </row>
    <row r="45" spans="1:16" ht="63.75" x14ac:dyDescent="0.2">
      <c r="A45" s="18" t="s">
        <v>220</v>
      </c>
      <c r="B45" s="18" t="s">
        <v>221</v>
      </c>
      <c r="C45" s="24" t="s">
        <v>222</v>
      </c>
      <c r="D45" s="21" t="s">
        <v>223</v>
      </c>
      <c r="E45" s="22">
        <v>199000</v>
      </c>
      <c r="F45" s="23">
        <v>199000</v>
      </c>
      <c r="G45" s="23">
        <v>0</v>
      </c>
      <c r="H45" s="23">
        <v>0</v>
      </c>
      <c r="I45" s="23">
        <v>0</v>
      </c>
      <c r="J45" s="22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2">
        <f t="shared" si="0"/>
        <v>199000</v>
      </c>
    </row>
    <row r="46" spans="1:16" ht="25.5" x14ac:dyDescent="0.2">
      <c r="A46" s="18" t="s">
        <v>224</v>
      </c>
      <c r="B46" s="18" t="s">
        <v>225</v>
      </c>
      <c r="C46" s="20"/>
      <c r="D46" s="21" t="s">
        <v>226</v>
      </c>
      <c r="E46" s="22">
        <v>6589078</v>
      </c>
      <c r="F46" s="23">
        <v>6589078</v>
      </c>
      <c r="G46" s="23">
        <v>2904900</v>
      </c>
      <c r="H46" s="23">
        <v>1926500</v>
      </c>
      <c r="I46" s="23">
        <v>0</v>
      </c>
      <c r="J46" s="22">
        <v>2837217</v>
      </c>
      <c r="K46" s="23">
        <v>400000</v>
      </c>
      <c r="L46" s="23">
        <v>144000</v>
      </c>
      <c r="M46" s="23">
        <v>207000</v>
      </c>
      <c r="N46" s="23">
        <v>2437217</v>
      </c>
      <c r="O46" s="23">
        <v>2437217</v>
      </c>
      <c r="P46" s="22">
        <f t="shared" si="0"/>
        <v>9426295</v>
      </c>
    </row>
    <row r="47" spans="1:16" ht="38.25" x14ac:dyDescent="0.2">
      <c r="A47" s="25" t="s">
        <v>227</v>
      </c>
      <c r="B47" s="25" t="s">
        <v>228</v>
      </c>
      <c r="C47" s="26" t="s">
        <v>229</v>
      </c>
      <c r="D47" s="27" t="s">
        <v>230</v>
      </c>
      <c r="E47" s="28">
        <v>6589078</v>
      </c>
      <c r="F47" s="29">
        <v>6589078</v>
      </c>
      <c r="G47" s="29">
        <v>2904900</v>
      </c>
      <c r="H47" s="29">
        <v>1926500</v>
      </c>
      <c r="I47" s="29">
        <v>0</v>
      </c>
      <c r="J47" s="28">
        <v>2837217</v>
      </c>
      <c r="K47" s="29">
        <v>400000</v>
      </c>
      <c r="L47" s="29">
        <v>144000</v>
      </c>
      <c r="M47" s="29">
        <v>207000</v>
      </c>
      <c r="N47" s="29">
        <v>2437217</v>
      </c>
      <c r="O47" s="29">
        <v>2437217</v>
      </c>
      <c r="P47" s="28">
        <f t="shared" si="0"/>
        <v>9426295</v>
      </c>
    </row>
    <row r="48" spans="1:16" ht="38.25" x14ac:dyDescent="0.2">
      <c r="A48" s="18" t="s">
        <v>231</v>
      </c>
      <c r="B48" s="18" t="s">
        <v>165</v>
      </c>
      <c r="C48" s="24" t="s">
        <v>166</v>
      </c>
      <c r="D48" s="21" t="s">
        <v>167</v>
      </c>
      <c r="E48" s="22">
        <v>15840.96</v>
      </c>
      <c r="F48" s="23">
        <v>15840.96</v>
      </c>
      <c r="G48" s="23">
        <v>0</v>
      </c>
      <c r="H48" s="23">
        <v>0</v>
      </c>
      <c r="I48" s="23">
        <v>0</v>
      </c>
      <c r="J48" s="22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2">
        <f t="shared" si="0"/>
        <v>15840.96</v>
      </c>
    </row>
    <row r="49" spans="1:16" x14ac:dyDescent="0.2">
      <c r="A49" s="18" t="s">
        <v>232</v>
      </c>
      <c r="B49" s="18" t="s">
        <v>169</v>
      </c>
      <c r="C49" s="24" t="s">
        <v>170</v>
      </c>
      <c r="D49" s="21" t="s">
        <v>171</v>
      </c>
      <c r="E49" s="22">
        <v>236000</v>
      </c>
      <c r="F49" s="23">
        <v>236000</v>
      </c>
      <c r="G49" s="23">
        <v>0</v>
      </c>
      <c r="H49" s="23">
        <v>0</v>
      </c>
      <c r="I49" s="23">
        <v>0</v>
      </c>
      <c r="J49" s="22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2">
        <f t="shared" si="0"/>
        <v>236000</v>
      </c>
    </row>
    <row r="50" spans="1:16" ht="38.25" x14ac:dyDescent="0.2">
      <c r="A50" s="18"/>
      <c r="B50" s="18"/>
      <c r="C50" s="24"/>
      <c r="D50" s="32" t="s">
        <v>172</v>
      </c>
      <c r="E50" s="30">
        <v>236000</v>
      </c>
      <c r="F50" s="31">
        <v>236000</v>
      </c>
      <c r="G50" s="31">
        <v>0</v>
      </c>
      <c r="H50" s="31">
        <v>0</v>
      </c>
      <c r="I50" s="31">
        <v>0</v>
      </c>
      <c r="J50" s="30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0">
        <f t="shared" si="0"/>
        <v>236000</v>
      </c>
    </row>
    <row r="51" spans="1:16" ht="51" x14ac:dyDescent="0.2">
      <c r="A51" s="18" t="s">
        <v>233</v>
      </c>
      <c r="B51" s="18" t="s">
        <v>186</v>
      </c>
      <c r="C51" s="24" t="s">
        <v>170</v>
      </c>
      <c r="D51" s="21" t="s">
        <v>187</v>
      </c>
      <c r="E51" s="22">
        <v>0</v>
      </c>
      <c r="F51" s="23">
        <v>0</v>
      </c>
      <c r="G51" s="23">
        <v>0</v>
      </c>
      <c r="H51" s="23">
        <v>0</v>
      </c>
      <c r="I51" s="23">
        <v>0</v>
      </c>
      <c r="J51" s="22">
        <v>65259</v>
      </c>
      <c r="K51" s="23">
        <v>65259</v>
      </c>
      <c r="L51" s="23">
        <v>0</v>
      </c>
      <c r="M51" s="23">
        <v>0</v>
      </c>
      <c r="N51" s="23">
        <v>0</v>
      </c>
      <c r="O51" s="23">
        <v>0</v>
      </c>
      <c r="P51" s="22">
        <f t="shared" si="0"/>
        <v>65259</v>
      </c>
    </row>
    <row r="52" spans="1:16" ht="25.5" x14ac:dyDescent="0.2">
      <c r="A52" s="18" t="s">
        <v>234</v>
      </c>
      <c r="B52" s="19"/>
      <c r="C52" s="20"/>
      <c r="D52" s="21" t="s">
        <v>235</v>
      </c>
      <c r="E52" s="22">
        <v>149823879</v>
      </c>
      <c r="F52" s="23">
        <v>149823879</v>
      </c>
      <c r="G52" s="23">
        <v>9364360</v>
      </c>
      <c r="H52" s="23">
        <v>309360</v>
      </c>
      <c r="I52" s="23">
        <v>0</v>
      </c>
      <c r="J52" s="22">
        <v>1858178</v>
      </c>
      <c r="K52" s="23">
        <v>19400</v>
      </c>
      <c r="L52" s="23">
        <v>0</v>
      </c>
      <c r="M52" s="23">
        <v>0</v>
      </c>
      <c r="N52" s="23">
        <v>1838778</v>
      </c>
      <c r="O52" s="23">
        <v>1838778</v>
      </c>
      <c r="P52" s="22">
        <f t="shared" si="0"/>
        <v>151682057</v>
      </c>
    </row>
    <row r="53" spans="1:16" ht="25.5" x14ac:dyDescent="0.2">
      <c r="A53" s="18" t="s">
        <v>236</v>
      </c>
      <c r="B53" s="19"/>
      <c r="C53" s="20"/>
      <c r="D53" s="21" t="s">
        <v>235</v>
      </c>
      <c r="E53" s="22">
        <v>149823879</v>
      </c>
      <c r="F53" s="23">
        <v>149823879</v>
      </c>
      <c r="G53" s="23">
        <v>9364360</v>
      </c>
      <c r="H53" s="23">
        <v>309360</v>
      </c>
      <c r="I53" s="23">
        <v>0</v>
      </c>
      <c r="J53" s="22">
        <v>1858178</v>
      </c>
      <c r="K53" s="23">
        <v>19400</v>
      </c>
      <c r="L53" s="23">
        <v>0</v>
      </c>
      <c r="M53" s="23">
        <v>0</v>
      </c>
      <c r="N53" s="23">
        <v>1838778</v>
      </c>
      <c r="O53" s="23">
        <v>1838778</v>
      </c>
      <c r="P53" s="22">
        <f t="shared" si="0"/>
        <v>151682057</v>
      </c>
    </row>
    <row r="54" spans="1:16" ht="25.5" x14ac:dyDescent="0.2">
      <c r="A54" s="18" t="s">
        <v>237</v>
      </c>
      <c r="B54" s="18" t="s">
        <v>148</v>
      </c>
      <c r="C54" s="24" t="s">
        <v>145</v>
      </c>
      <c r="D54" s="21" t="s">
        <v>149</v>
      </c>
      <c r="E54" s="22">
        <v>7609168</v>
      </c>
      <c r="F54" s="23">
        <v>7609168</v>
      </c>
      <c r="G54" s="23">
        <v>5825200</v>
      </c>
      <c r="H54" s="23">
        <v>133600</v>
      </c>
      <c r="I54" s="23">
        <v>0</v>
      </c>
      <c r="J54" s="22">
        <v>144000</v>
      </c>
      <c r="K54" s="23">
        <v>400</v>
      </c>
      <c r="L54" s="23">
        <v>0</v>
      </c>
      <c r="M54" s="23">
        <v>0</v>
      </c>
      <c r="N54" s="23">
        <v>143600</v>
      </c>
      <c r="O54" s="23">
        <v>143600</v>
      </c>
      <c r="P54" s="22">
        <f t="shared" si="0"/>
        <v>7753168</v>
      </c>
    </row>
    <row r="55" spans="1:16" ht="63.75" x14ac:dyDescent="0.2">
      <c r="A55" s="18" t="s">
        <v>238</v>
      </c>
      <c r="B55" s="18" t="s">
        <v>239</v>
      </c>
      <c r="C55" s="24" t="s">
        <v>194</v>
      </c>
      <c r="D55" s="21" t="s">
        <v>240</v>
      </c>
      <c r="E55" s="22">
        <v>758900</v>
      </c>
      <c r="F55" s="23">
        <v>758900</v>
      </c>
      <c r="G55" s="23">
        <v>0</v>
      </c>
      <c r="H55" s="23">
        <v>0</v>
      </c>
      <c r="I55" s="23">
        <v>0</v>
      </c>
      <c r="J55" s="22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2">
        <f t="shared" si="0"/>
        <v>758900</v>
      </c>
    </row>
    <row r="56" spans="1:16" ht="63.75" x14ac:dyDescent="0.2">
      <c r="A56" s="18" t="s">
        <v>241</v>
      </c>
      <c r="B56" s="18" t="s">
        <v>242</v>
      </c>
      <c r="C56" s="20"/>
      <c r="D56" s="21" t="s">
        <v>243</v>
      </c>
      <c r="E56" s="22">
        <v>68408000</v>
      </c>
      <c r="F56" s="23">
        <v>68408000</v>
      </c>
      <c r="G56" s="23">
        <v>0</v>
      </c>
      <c r="H56" s="23">
        <v>0</v>
      </c>
      <c r="I56" s="23">
        <v>0</v>
      </c>
      <c r="J56" s="22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2">
        <f t="shared" si="0"/>
        <v>68408000</v>
      </c>
    </row>
    <row r="57" spans="1:16" ht="76.5" x14ac:dyDescent="0.2">
      <c r="A57" s="25" t="s">
        <v>244</v>
      </c>
      <c r="B57" s="25" t="s">
        <v>245</v>
      </c>
      <c r="C57" s="26" t="s">
        <v>201</v>
      </c>
      <c r="D57" s="27" t="s">
        <v>246</v>
      </c>
      <c r="E57" s="28">
        <v>12100000</v>
      </c>
      <c r="F57" s="29">
        <v>12100000</v>
      </c>
      <c r="G57" s="29">
        <v>0</v>
      </c>
      <c r="H57" s="29">
        <v>0</v>
      </c>
      <c r="I57" s="29">
        <v>0</v>
      </c>
      <c r="J57" s="28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8">
        <f t="shared" si="0"/>
        <v>12100000</v>
      </c>
    </row>
    <row r="58" spans="1:16" ht="89.25" x14ac:dyDescent="0.2">
      <c r="A58" s="25" t="s">
        <v>247</v>
      </c>
      <c r="B58" s="25" t="s">
        <v>248</v>
      </c>
      <c r="C58" s="26" t="s">
        <v>201</v>
      </c>
      <c r="D58" s="27" t="s">
        <v>249</v>
      </c>
      <c r="E58" s="28">
        <v>3350000</v>
      </c>
      <c r="F58" s="29">
        <v>3350000</v>
      </c>
      <c r="G58" s="29">
        <v>0</v>
      </c>
      <c r="H58" s="29">
        <v>0</v>
      </c>
      <c r="I58" s="29">
        <v>0</v>
      </c>
      <c r="J58" s="28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8">
        <f t="shared" si="0"/>
        <v>3350000</v>
      </c>
    </row>
    <row r="59" spans="1:16" ht="76.5" x14ac:dyDescent="0.2">
      <c r="A59" s="25" t="s">
        <v>250</v>
      </c>
      <c r="B59" s="25" t="s">
        <v>251</v>
      </c>
      <c r="C59" s="26" t="s">
        <v>252</v>
      </c>
      <c r="D59" s="27" t="s">
        <v>253</v>
      </c>
      <c r="E59" s="28">
        <v>6900000</v>
      </c>
      <c r="F59" s="29">
        <v>6900000</v>
      </c>
      <c r="G59" s="29">
        <v>0</v>
      </c>
      <c r="H59" s="29">
        <v>0</v>
      </c>
      <c r="I59" s="29">
        <v>0</v>
      </c>
      <c r="J59" s="28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8">
        <f t="shared" si="0"/>
        <v>6900000</v>
      </c>
    </row>
    <row r="60" spans="1:16" ht="25.5" x14ac:dyDescent="0.2">
      <c r="A60" s="25" t="s">
        <v>254</v>
      </c>
      <c r="B60" s="25" t="s">
        <v>255</v>
      </c>
      <c r="C60" s="26" t="s">
        <v>252</v>
      </c>
      <c r="D60" s="27" t="s">
        <v>256</v>
      </c>
      <c r="E60" s="28">
        <v>1600000</v>
      </c>
      <c r="F60" s="29">
        <v>1600000</v>
      </c>
      <c r="G60" s="29">
        <v>0</v>
      </c>
      <c r="H60" s="29">
        <v>0</v>
      </c>
      <c r="I60" s="29">
        <v>0</v>
      </c>
      <c r="J60" s="28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8">
        <f t="shared" si="0"/>
        <v>1600000</v>
      </c>
    </row>
    <row r="61" spans="1:16" ht="38.25" x14ac:dyDescent="0.2">
      <c r="A61" s="25" t="s">
        <v>257</v>
      </c>
      <c r="B61" s="25" t="s">
        <v>258</v>
      </c>
      <c r="C61" s="26" t="s">
        <v>239</v>
      </c>
      <c r="D61" s="27" t="s">
        <v>259</v>
      </c>
      <c r="E61" s="28">
        <v>44443000</v>
      </c>
      <c r="F61" s="29">
        <v>44443000</v>
      </c>
      <c r="G61" s="29">
        <v>0</v>
      </c>
      <c r="H61" s="29">
        <v>0</v>
      </c>
      <c r="I61" s="29">
        <v>0</v>
      </c>
      <c r="J61" s="28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8">
        <f t="shared" si="0"/>
        <v>44443000</v>
      </c>
    </row>
    <row r="62" spans="1:16" ht="51" x14ac:dyDescent="0.2">
      <c r="A62" s="25" t="s">
        <v>260</v>
      </c>
      <c r="B62" s="25" t="s">
        <v>261</v>
      </c>
      <c r="C62" s="26" t="s">
        <v>239</v>
      </c>
      <c r="D62" s="27" t="s">
        <v>262</v>
      </c>
      <c r="E62" s="28">
        <v>15000</v>
      </c>
      <c r="F62" s="29">
        <v>15000</v>
      </c>
      <c r="G62" s="29">
        <v>0</v>
      </c>
      <c r="H62" s="29">
        <v>0</v>
      </c>
      <c r="I62" s="29">
        <v>0</v>
      </c>
      <c r="J62" s="28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8">
        <f t="shared" si="0"/>
        <v>15000</v>
      </c>
    </row>
    <row r="63" spans="1:16" ht="38.25" x14ac:dyDescent="0.2">
      <c r="A63" s="18" t="s">
        <v>263</v>
      </c>
      <c r="B63" s="18" t="s">
        <v>264</v>
      </c>
      <c r="C63" s="20"/>
      <c r="D63" s="21" t="s">
        <v>265</v>
      </c>
      <c r="E63" s="22">
        <v>50000</v>
      </c>
      <c r="F63" s="23">
        <v>50000</v>
      </c>
      <c r="G63" s="23">
        <v>0</v>
      </c>
      <c r="H63" s="23">
        <v>0</v>
      </c>
      <c r="I63" s="23">
        <v>0</v>
      </c>
      <c r="J63" s="22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2">
        <f t="shared" si="0"/>
        <v>50000</v>
      </c>
    </row>
    <row r="64" spans="1:16" ht="76.5" x14ac:dyDescent="0.2">
      <c r="A64" s="25" t="s">
        <v>266</v>
      </c>
      <c r="B64" s="25" t="s">
        <v>267</v>
      </c>
      <c r="C64" s="26" t="s">
        <v>201</v>
      </c>
      <c r="D64" s="27" t="s">
        <v>246</v>
      </c>
      <c r="E64" s="28">
        <v>7500</v>
      </c>
      <c r="F64" s="29">
        <v>7500</v>
      </c>
      <c r="G64" s="29">
        <v>0</v>
      </c>
      <c r="H64" s="29">
        <v>0</v>
      </c>
      <c r="I64" s="29">
        <v>0</v>
      </c>
      <c r="J64" s="28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8">
        <f t="shared" si="0"/>
        <v>7500</v>
      </c>
    </row>
    <row r="65" spans="1:16" ht="76.5" x14ac:dyDescent="0.2">
      <c r="A65" s="25" t="s">
        <v>268</v>
      </c>
      <c r="B65" s="25" t="s">
        <v>269</v>
      </c>
      <c r="C65" s="26" t="s">
        <v>252</v>
      </c>
      <c r="D65" s="27" t="s">
        <v>270</v>
      </c>
      <c r="E65" s="28">
        <v>1500</v>
      </c>
      <c r="F65" s="29">
        <v>1500</v>
      </c>
      <c r="G65" s="29">
        <v>0</v>
      </c>
      <c r="H65" s="29">
        <v>0</v>
      </c>
      <c r="I65" s="29">
        <v>0</v>
      </c>
      <c r="J65" s="28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8">
        <f t="shared" si="0"/>
        <v>1500</v>
      </c>
    </row>
    <row r="66" spans="1:16" ht="38.25" x14ac:dyDescent="0.2">
      <c r="A66" s="25" t="s">
        <v>271</v>
      </c>
      <c r="B66" s="25" t="s">
        <v>272</v>
      </c>
      <c r="C66" s="26" t="s">
        <v>252</v>
      </c>
      <c r="D66" s="27" t="s">
        <v>273</v>
      </c>
      <c r="E66" s="28">
        <v>3000</v>
      </c>
      <c r="F66" s="29">
        <v>3000</v>
      </c>
      <c r="G66" s="29">
        <v>0</v>
      </c>
      <c r="H66" s="29">
        <v>0</v>
      </c>
      <c r="I66" s="29">
        <v>0</v>
      </c>
      <c r="J66" s="28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8">
        <f t="shared" si="0"/>
        <v>3000</v>
      </c>
    </row>
    <row r="67" spans="1:16" ht="51" x14ac:dyDescent="0.2">
      <c r="A67" s="25" t="s">
        <v>274</v>
      </c>
      <c r="B67" s="25" t="s">
        <v>275</v>
      </c>
      <c r="C67" s="26" t="s">
        <v>239</v>
      </c>
      <c r="D67" s="27" t="s">
        <v>276</v>
      </c>
      <c r="E67" s="28">
        <v>38000</v>
      </c>
      <c r="F67" s="29">
        <v>38000</v>
      </c>
      <c r="G67" s="29">
        <v>0</v>
      </c>
      <c r="H67" s="29">
        <v>0</v>
      </c>
      <c r="I67" s="29">
        <v>0</v>
      </c>
      <c r="J67" s="28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8">
        <f t="shared" si="0"/>
        <v>38000</v>
      </c>
    </row>
    <row r="68" spans="1:16" ht="76.5" x14ac:dyDescent="0.2">
      <c r="A68" s="18" t="s">
        <v>277</v>
      </c>
      <c r="B68" s="18" t="s">
        <v>278</v>
      </c>
      <c r="C68" s="20"/>
      <c r="D68" s="21" t="s">
        <v>279</v>
      </c>
      <c r="E68" s="22">
        <v>1180000</v>
      </c>
      <c r="F68" s="23">
        <v>1180000</v>
      </c>
      <c r="G68" s="23">
        <v>0</v>
      </c>
      <c r="H68" s="23">
        <v>0</v>
      </c>
      <c r="I68" s="23">
        <v>0</v>
      </c>
      <c r="J68" s="22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2">
        <f t="shared" si="0"/>
        <v>1180000</v>
      </c>
    </row>
    <row r="69" spans="1:16" ht="25.5" x14ac:dyDescent="0.2">
      <c r="A69" s="25" t="s">
        <v>280</v>
      </c>
      <c r="B69" s="25" t="s">
        <v>281</v>
      </c>
      <c r="C69" s="26" t="s">
        <v>252</v>
      </c>
      <c r="D69" s="27" t="s">
        <v>282</v>
      </c>
      <c r="E69" s="28">
        <v>280000</v>
      </c>
      <c r="F69" s="29">
        <v>280000</v>
      </c>
      <c r="G69" s="29">
        <v>0</v>
      </c>
      <c r="H69" s="29">
        <v>0</v>
      </c>
      <c r="I69" s="29">
        <v>0</v>
      </c>
      <c r="J69" s="28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8">
        <f t="shared" si="0"/>
        <v>280000</v>
      </c>
    </row>
    <row r="70" spans="1:16" ht="38.25" x14ac:dyDescent="0.2">
      <c r="A70" s="25" t="s">
        <v>283</v>
      </c>
      <c r="B70" s="25" t="s">
        <v>284</v>
      </c>
      <c r="C70" s="26" t="s">
        <v>252</v>
      </c>
      <c r="D70" s="27" t="s">
        <v>285</v>
      </c>
      <c r="E70" s="28">
        <v>700000</v>
      </c>
      <c r="F70" s="29">
        <v>700000</v>
      </c>
      <c r="G70" s="29">
        <v>0</v>
      </c>
      <c r="H70" s="29">
        <v>0</v>
      </c>
      <c r="I70" s="29">
        <v>0</v>
      </c>
      <c r="J70" s="28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8">
        <f t="shared" si="0"/>
        <v>700000</v>
      </c>
    </row>
    <row r="71" spans="1:16" ht="38.25" x14ac:dyDescent="0.2">
      <c r="A71" s="25" t="s">
        <v>286</v>
      </c>
      <c r="B71" s="25" t="s">
        <v>287</v>
      </c>
      <c r="C71" s="26" t="s">
        <v>252</v>
      </c>
      <c r="D71" s="27" t="s">
        <v>288</v>
      </c>
      <c r="E71" s="28">
        <v>200000</v>
      </c>
      <c r="F71" s="29">
        <v>200000</v>
      </c>
      <c r="G71" s="29">
        <v>0</v>
      </c>
      <c r="H71" s="29">
        <v>0</v>
      </c>
      <c r="I71" s="29">
        <v>0</v>
      </c>
      <c r="J71" s="28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8">
        <f t="shared" si="0"/>
        <v>200000</v>
      </c>
    </row>
    <row r="72" spans="1:16" ht="51" x14ac:dyDescent="0.2">
      <c r="A72" s="18" t="s">
        <v>289</v>
      </c>
      <c r="B72" s="18" t="s">
        <v>290</v>
      </c>
      <c r="C72" s="20"/>
      <c r="D72" s="21" t="s">
        <v>291</v>
      </c>
      <c r="E72" s="22">
        <v>62762800</v>
      </c>
      <c r="F72" s="23">
        <v>62762800</v>
      </c>
      <c r="G72" s="23">
        <v>0</v>
      </c>
      <c r="H72" s="23">
        <v>0</v>
      </c>
      <c r="I72" s="23">
        <v>0</v>
      </c>
      <c r="J72" s="22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2">
        <f t="shared" si="0"/>
        <v>62762800</v>
      </c>
    </row>
    <row r="73" spans="1:16" ht="25.5" x14ac:dyDescent="0.2">
      <c r="A73" s="25" t="s">
        <v>292</v>
      </c>
      <c r="B73" s="25" t="s">
        <v>293</v>
      </c>
      <c r="C73" s="26" t="s">
        <v>222</v>
      </c>
      <c r="D73" s="27" t="s">
        <v>294</v>
      </c>
      <c r="E73" s="28">
        <v>862000</v>
      </c>
      <c r="F73" s="29">
        <v>862000</v>
      </c>
      <c r="G73" s="29">
        <v>0</v>
      </c>
      <c r="H73" s="29">
        <v>0</v>
      </c>
      <c r="I73" s="29">
        <v>0</v>
      </c>
      <c r="J73" s="28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8">
        <f t="shared" si="0"/>
        <v>862000</v>
      </c>
    </row>
    <row r="74" spans="1:16" ht="25.5" x14ac:dyDescent="0.2">
      <c r="A74" s="25" t="s">
        <v>295</v>
      </c>
      <c r="B74" s="25" t="s">
        <v>296</v>
      </c>
      <c r="C74" s="26" t="s">
        <v>222</v>
      </c>
      <c r="D74" s="27" t="s">
        <v>297</v>
      </c>
      <c r="E74" s="28">
        <v>67843.94</v>
      </c>
      <c r="F74" s="29">
        <v>67843.94</v>
      </c>
      <c r="G74" s="29">
        <v>0</v>
      </c>
      <c r="H74" s="29">
        <v>0</v>
      </c>
      <c r="I74" s="29">
        <v>0</v>
      </c>
      <c r="J74" s="28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8">
        <f t="shared" si="0"/>
        <v>67843.94</v>
      </c>
    </row>
    <row r="75" spans="1:16" x14ac:dyDescent="0.2">
      <c r="A75" s="25" t="s">
        <v>298</v>
      </c>
      <c r="B75" s="25" t="s">
        <v>299</v>
      </c>
      <c r="C75" s="26" t="s">
        <v>222</v>
      </c>
      <c r="D75" s="27" t="s">
        <v>300</v>
      </c>
      <c r="E75" s="28">
        <v>44777200</v>
      </c>
      <c r="F75" s="29">
        <v>44777200</v>
      </c>
      <c r="G75" s="29">
        <v>0</v>
      </c>
      <c r="H75" s="29">
        <v>0</v>
      </c>
      <c r="I75" s="29">
        <v>0</v>
      </c>
      <c r="J75" s="28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8">
        <f t="shared" si="0"/>
        <v>44777200</v>
      </c>
    </row>
    <row r="76" spans="1:16" ht="25.5" x14ac:dyDescent="0.2">
      <c r="A76" s="25" t="s">
        <v>301</v>
      </c>
      <c r="B76" s="25" t="s">
        <v>302</v>
      </c>
      <c r="C76" s="26" t="s">
        <v>222</v>
      </c>
      <c r="D76" s="27" t="s">
        <v>303</v>
      </c>
      <c r="E76" s="28">
        <v>1833400</v>
      </c>
      <c r="F76" s="29">
        <v>1833400</v>
      </c>
      <c r="G76" s="29">
        <v>0</v>
      </c>
      <c r="H76" s="29">
        <v>0</v>
      </c>
      <c r="I76" s="29">
        <v>0</v>
      </c>
      <c r="J76" s="28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8">
        <f t="shared" si="0"/>
        <v>1833400</v>
      </c>
    </row>
    <row r="77" spans="1:16" x14ac:dyDescent="0.2">
      <c r="A77" s="25" t="s">
        <v>304</v>
      </c>
      <c r="B77" s="25" t="s">
        <v>305</v>
      </c>
      <c r="C77" s="26" t="s">
        <v>222</v>
      </c>
      <c r="D77" s="27" t="s">
        <v>306</v>
      </c>
      <c r="E77" s="28">
        <v>3514800</v>
      </c>
      <c r="F77" s="29">
        <v>3514800</v>
      </c>
      <c r="G77" s="29">
        <v>0</v>
      </c>
      <c r="H77" s="29">
        <v>0</v>
      </c>
      <c r="I77" s="29">
        <v>0</v>
      </c>
      <c r="J77" s="28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8">
        <f t="shared" ref="P77:P138" si="2">E77+J77</f>
        <v>3514800</v>
      </c>
    </row>
    <row r="78" spans="1:16" x14ac:dyDescent="0.2">
      <c r="A78" s="25" t="s">
        <v>307</v>
      </c>
      <c r="B78" s="25" t="s">
        <v>308</v>
      </c>
      <c r="C78" s="26" t="s">
        <v>222</v>
      </c>
      <c r="D78" s="27" t="s">
        <v>309</v>
      </c>
      <c r="E78" s="28">
        <v>192300</v>
      </c>
      <c r="F78" s="29">
        <v>192300</v>
      </c>
      <c r="G78" s="29">
        <v>0</v>
      </c>
      <c r="H78" s="29">
        <v>0</v>
      </c>
      <c r="I78" s="29">
        <v>0</v>
      </c>
      <c r="J78" s="28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8">
        <f t="shared" si="2"/>
        <v>192300</v>
      </c>
    </row>
    <row r="79" spans="1:16" x14ac:dyDescent="0.2">
      <c r="A79" s="25" t="s">
        <v>310</v>
      </c>
      <c r="B79" s="25" t="s">
        <v>311</v>
      </c>
      <c r="C79" s="26" t="s">
        <v>222</v>
      </c>
      <c r="D79" s="27" t="s">
        <v>312</v>
      </c>
      <c r="E79" s="28">
        <v>85500</v>
      </c>
      <c r="F79" s="29">
        <v>85500</v>
      </c>
      <c r="G79" s="29">
        <v>0</v>
      </c>
      <c r="H79" s="29">
        <v>0</v>
      </c>
      <c r="I79" s="29">
        <v>0</v>
      </c>
      <c r="J79" s="28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8">
        <f t="shared" si="2"/>
        <v>85500</v>
      </c>
    </row>
    <row r="80" spans="1:16" ht="25.5" x14ac:dyDescent="0.2">
      <c r="A80" s="25" t="s">
        <v>313</v>
      </c>
      <c r="B80" s="25" t="s">
        <v>314</v>
      </c>
      <c r="C80" s="26" t="s">
        <v>222</v>
      </c>
      <c r="D80" s="27" t="s">
        <v>315</v>
      </c>
      <c r="E80" s="28">
        <v>2510856.06</v>
      </c>
      <c r="F80" s="29">
        <v>2510856.06</v>
      </c>
      <c r="G80" s="29">
        <v>0</v>
      </c>
      <c r="H80" s="29">
        <v>0</v>
      </c>
      <c r="I80" s="29">
        <v>0</v>
      </c>
      <c r="J80" s="28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8">
        <f t="shared" si="2"/>
        <v>2510856.06</v>
      </c>
    </row>
    <row r="81" spans="1:16" ht="25.5" x14ac:dyDescent="0.2">
      <c r="A81" s="25" t="s">
        <v>316</v>
      </c>
      <c r="B81" s="25" t="s">
        <v>317</v>
      </c>
      <c r="C81" s="26" t="s">
        <v>193</v>
      </c>
      <c r="D81" s="27" t="s">
        <v>318</v>
      </c>
      <c r="E81" s="28">
        <v>8918900</v>
      </c>
      <c r="F81" s="29">
        <v>8918900</v>
      </c>
      <c r="G81" s="29">
        <v>0</v>
      </c>
      <c r="H81" s="29">
        <v>0</v>
      </c>
      <c r="I81" s="29">
        <v>0</v>
      </c>
      <c r="J81" s="28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8">
        <f t="shared" si="2"/>
        <v>8918900</v>
      </c>
    </row>
    <row r="82" spans="1:16" ht="25.5" x14ac:dyDescent="0.2">
      <c r="A82" s="18" t="s">
        <v>319</v>
      </c>
      <c r="B82" s="18" t="s">
        <v>320</v>
      </c>
      <c r="C82" s="24" t="s">
        <v>193</v>
      </c>
      <c r="D82" s="21" t="s">
        <v>321</v>
      </c>
      <c r="E82" s="22">
        <v>526200</v>
      </c>
      <c r="F82" s="23">
        <v>526200</v>
      </c>
      <c r="G82" s="23">
        <v>0</v>
      </c>
      <c r="H82" s="23">
        <v>0</v>
      </c>
      <c r="I82" s="23">
        <v>0</v>
      </c>
      <c r="J82" s="22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2">
        <f t="shared" si="2"/>
        <v>526200</v>
      </c>
    </row>
    <row r="83" spans="1:16" ht="51" x14ac:dyDescent="0.2">
      <c r="A83" s="18" t="s">
        <v>322</v>
      </c>
      <c r="B83" s="18" t="s">
        <v>323</v>
      </c>
      <c r="C83" s="20"/>
      <c r="D83" s="21" t="s">
        <v>324</v>
      </c>
      <c r="E83" s="22">
        <v>5167111</v>
      </c>
      <c r="F83" s="23">
        <v>5167111</v>
      </c>
      <c r="G83" s="23">
        <v>3539160</v>
      </c>
      <c r="H83" s="23">
        <v>175760</v>
      </c>
      <c r="I83" s="23">
        <v>0</v>
      </c>
      <c r="J83" s="22">
        <v>19000</v>
      </c>
      <c r="K83" s="23">
        <v>19000</v>
      </c>
      <c r="L83" s="23">
        <v>0</v>
      </c>
      <c r="M83" s="23">
        <v>0</v>
      </c>
      <c r="N83" s="23">
        <v>0</v>
      </c>
      <c r="O83" s="23">
        <v>0</v>
      </c>
      <c r="P83" s="22">
        <f t="shared" si="2"/>
        <v>5186111</v>
      </c>
    </row>
    <row r="84" spans="1:16" ht="51" x14ac:dyDescent="0.2">
      <c r="A84" s="25" t="s">
        <v>325</v>
      </c>
      <c r="B84" s="25" t="s">
        <v>326</v>
      </c>
      <c r="C84" s="26" t="s">
        <v>197</v>
      </c>
      <c r="D84" s="27" t="s">
        <v>327</v>
      </c>
      <c r="E84" s="28">
        <v>2622279</v>
      </c>
      <c r="F84" s="29">
        <v>2622279</v>
      </c>
      <c r="G84" s="29">
        <v>1877410</v>
      </c>
      <c r="H84" s="29">
        <v>69910</v>
      </c>
      <c r="I84" s="29">
        <v>0</v>
      </c>
      <c r="J84" s="28">
        <v>19000</v>
      </c>
      <c r="K84" s="29">
        <v>19000</v>
      </c>
      <c r="L84" s="29">
        <v>0</v>
      </c>
      <c r="M84" s="29">
        <v>0</v>
      </c>
      <c r="N84" s="29">
        <v>0</v>
      </c>
      <c r="O84" s="29">
        <v>0</v>
      </c>
      <c r="P84" s="28">
        <f t="shared" si="2"/>
        <v>2641279</v>
      </c>
    </row>
    <row r="85" spans="1:16" ht="25.5" x14ac:dyDescent="0.2">
      <c r="A85" s="25" t="s">
        <v>328</v>
      </c>
      <c r="B85" s="25" t="s">
        <v>329</v>
      </c>
      <c r="C85" s="26" t="s">
        <v>193</v>
      </c>
      <c r="D85" s="27" t="s">
        <v>330</v>
      </c>
      <c r="E85" s="28">
        <v>2544832</v>
      </c>
      <c r="F85" s="29">
        <v>2544832</v>
      </c>
      <c r="G85" s="29">
        <v>1661750</v>
      </c>
      <c r="H85" s="29">
        <v>105850</v>
      </c>
      <c r="I85" s="29">
        <v>0</v>
      </c>
      <c r="J85" s="28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8">
        <f t="shared" si="2"/>
        <v>2544832</v>
      </c>
    </row>
    <row r="86" spans="1:16" ht="76.5" x14ac:dyDescent="0.2">
      <c r="A86" s="18" t="s">
        <v>331</v>
      </c>
      <c r="B86" s="18" t="s">
        <v>332</v>
      </c>
      <c r="C86" s="20"/>
      <c r="D86" s="21" t="s">
        <v>333</v>
      </c>
      <c r="E86" s="22">
        <v>308700</v>
      </c>
      <c r="F86" s="23">
        <v>308700</v>
      </c>
      <c r="G86" s="23">
        <v>0</v>
      </c>
      <c r="H86" s="23">
        <v>0</v>
      </c>
      <c r="I86" s="23">
        <v>0</v>
      </c>
      <c r="J86" s="22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2">
        <f t="shared" si="2"/>
        <v>308700</v>
      </c>
    </row>
    <row r="87" spans="1:16" ht="63.75" x14ac:dyDescent="0.2">
      <c r="A87" s="25" t="s">
        <v>334</v>
      </c>
      <c r="B87" s="25" t="s">
        <v>335</v>
      </c>
      <c r="C87" s="26" t="s">
        <v>193</v>
      </c>
      <c r="D87" s="27" t="s">
        <v>336</v>
      </c>
      <c r="E87" s="28">
        <v>308700</v>
      </c>
      <c r="F87" s="29">
        <v>308700</v>
      </c>
      <c r="G87" s="29">
        <v>0</v>
      </c>
      <c r="H87" s="29">
        <v>0</v>
      </c>
      <c r="I87" s="29">
        <v>0</v>
      </c>
      <c r="J87" s="28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8">
        <f t="shared" si="2"/>
        <v>308700</v>
      </c>
    </row>
    <row r="88" spans="1:16" ht="63.75" x14ac:dyDescent="0.2">
      <c r="A88" s="18" t="s">
        <v>337</v>
      </c>
      <c r="B88" s="18" t="s">
        <v>338</v>
      </c>
      <c r="C88" s="24" t="s">
        <v>239</v>
      </c>
      <c r="D88" s="21" t="s">
        <v>339</v>
      </c>
      <c r="E88" s="22">
        <v>160000</v>
      </c>
      <c r="F88" s="23">
        <v>160000</v>
      </c>
      <c r="G88" s="23">
        <v>0</v>
      </c>
      <c r="H88" s="23">
        <v>0</v>
      </c>
      <c r="I88" s="23">
        <v>0</v>
      </c>
      <c r="J88" s="22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2">
        <f t="shared" si="2"/>
        <v>160000</v>
      </c>
    </row>
    <row r="89" spans="1:16" x14ac:dyDescent="0.2">
      <c r="A89" s="18" t="s">
        <v>340</v>
      </c>
      <c r="B89" s="18" t="s">
        <v>341</v>
      </c>
      <c r="C89" s="20"/>
      <c r="D89" s="21" t="s">
        <v>342</v>
      </c>
      <c r="E89" s="22">
        <v>230000</v>
      </c>
      <c r="F89" s="23">
        <v>230000</v>
      </c>
      <c r="G89" s="23">
        <v>0</v>
      </c>
      <c r="H89" s="23">
        <v>0</v>
      </c>
      <c r="I89" s="23">
        <v>0</v>
      </c>
      <c r="J89" s="22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2">
        <f t="shared" si="2"/>
        <v>230000</v>
      </c>
    </row>
    <row r="90" spans="1:16" ht="38.25" x14ac:dyDescent="0.2">
      <c r="A90" s="25" t="s">
        <v>343</v>
      </c>
      <c r="B90" s="25" t="s">
        <v>344</v>
      </c>
      <c r="C90" s="26" t="s">
        <v>201</v>
      </c>
      <c r="D90" s="27" t="s">
        <v>345</v>
      </c>
      <c r="E90" s="28">
        <v>230000</v>
      </c>
      <c r="F90" s="29">
        <v>230000</v>
      </c>
      <c r="G90" s="29">
        <v>0</v>
      </c>
      <c r="H90" s="29">
        <v>0</v>
      </c>
      <c r="I90" s="29">
        <v>0</v>
      </c>
      <c r="J90" s="28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8">
        <f t="shared" si="2"/>
        <v>230000</v>
      </c>
    </row>
    <row r="91" spans="1:16" ht="76.5" x14ac:dyDescent="0.2">
      <c r="A91" s="18" t="s">
        <v>346</v>
      </c>
      <c r="B91" s="18" t="s">
        <v>347</v>
      </c>
      <c r="C91" s="24" t="s">
        <v>239</v>
      </c>
      <c r="D91" s="21" t="s">
        <v>348</v>
      </c>
      <c r="E91" s="22">
        <v>0</v>
      </c>
      <c r="F91" s="23">
        <v>0</v>
      </c>
      <c r="G91" s="23">
        <v>0</v>
      </c>
      <c r="H91" s="23">
        <v>0</v>
      </c>
      <c r="I91" s="23">
        <v>0</v>
      </c>
      <c r="J91" s="22">
        <v>1695178</v>
      </c>
      <c r="K91" s="23">
        <v>0</v>
      </c>
      <c r="L91" s="23">
        <v>0</v>
      </c>
      <c r="M91" s="23">
        <v>0</v>
      </c>
      <c r="N91" s="23">
        <v>1695178</v>
      </c>
      <c r="O91" s="23">
        <v>1695178</v>
      </c>
      <c r="P91" s="22">
        <f t="shared" si="2"/>
        <v>1695178</v>
      </c>
    </row>
    <row r="92" spans="1:16" x14ac:dyDescent="0.2">
      <c r="A92" s="18" t="s">
        <v>349</v>
      </c>
      <c r="B92" s="18" t="s">
        <v>350</v>
      </c>
      <c r="C92" s="24" t="s">
        <v>204</v>
      </c>
      <c r="D92" s="21" t="s">
        <v>351</v>
      </c>
      <c r="E92" s="22">
        <v>2613000</v>
      </c>
      <c r="F92" s="23">
        <v>2613000</v>
      </c>
      <c r="G92" s="23">
        <v>0</v>
      </c>
      <c r="H92" s="23">
        <v>0</v>
      </c>
      <c r="I92" s="23">
        <v>0</v>
      </c>
      <c r="J92" s="22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2">
        <f t="shared" si="2"/>
        <v>2613000</v>
      </c>
    </row>
    <row r="93" spans="1:16" x14ac:dyDescent="0.2">
      <c r="A93" s="18" t="s">
        <v>352</v>
      </c>
      <c r="B93" s="18" t="s">
        <v>169</v>
      </c>
      <c r="C93" s="24" t="s">
        <v>170</v>
      </c>
      <c r="D93" s="21" t="s">
        <v>171</v>
      </c>
      <c r="E93" s="22">
        <v>50000</v>
      </c>
      <c r="F93" s="23">
        <v>50000</v>
      </c>
      <c r="G93" s="23">
        <v>0</v>
      </c>
      <c r="H93" s="23">
        <v>0</v>
      </c>
      <c r="I93" s="23">
        <v>0</v>
      </c>
      <c r="J93" s="22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2">
        <f t="shared" si="2"/>
        <v>50000</v>
      </c>
    </row>
    <row r="94" spans="1:16" ht="38.25" x14ac:dyDescent="0.2">
      <c r="A94" s="18"/>
      <c r="B94" s="18"/>
      <c r="C94" s="24"/>
      <c r="D94" s="32" t="s">
        <v>172</v>
      </c>
      <c r="E94" s="30">
        <v>50000</v>
      </c>
      <c r="F94" s="31">
        <v>50000</v>
      </c>
      <c r="G94" s="31">
        <v>0</v>
      </c>
      <c r="H94" s="31">
        <v>0</v>
      </c>
      <c r="I94" s="31">
        <v>0</v>
      </c>
      <c r="J94" s="30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0">
        <f t="shared" si="2"/>
        <v>50000</v>
      </c>
    </row>
    <row r="95" spans="1:16" ht="25.5" x14ac:dyDescent="0.2">
      <c r="A95" s="18" t="s">
        <v>353</v>
      </c>
      <c r="B95" s="19"/>
      <c r="C95" s="20"/>
      <c r="D95" s="21" t="s">
        <v>354</v>
      </c>
      <c r="E95" s="22">
        <v>1971960</v>
      </c>
      <c r="F95" s="23">
        <v>1971960</v>
      </c>
      <c r="G95" s="23">
        <v>1198010</v>
      </c>
      <c r="H95" s="23">
        <v>43400</v>
      </c>
      <c r="I95" s="23">
        <v>0</v>
      </c>
      <c r="J95" s="22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2">
        <f t="shared" si="2"/>
        <v>1971960</v>
      </c>
    </row>
    <row r="96" spans="1:16" ht="25.5" x14ac:dyDescent="0.2">
      <c r="A96" s="18" t="s">
        <v>355</v>
      </c>
      <c r="B96" s="19"/>
      <c r="C96" s="20"/>
      <c r="D96" s="21" t="s">
        <v>356</v>
      </c>
      <c r="E96" s="22">
        <v>1971960</v>
      </c>
      <c r="F96" s="23">
        <v>1971960</v>
      </c>
      <c r="G96" s="23">
        <v>1198010</v>
      </c>
      <c r="H96" s="23">
        <v>43400</v>
      </c>
      <c r="I96" s="23">
        <v>0</v>
      </c>
      <c r="J96" s="22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2">
        <f t="shared" si="2"/>
        <v>1971960</v>
      </c>
    </row>
    <row r="97" spans="1:16" ht="25.5" x14ac:dyDescent="0.2">
      <c r="A97" s="18" t="s">
        <v>357</v>
      </c>
      <c r="B97" s="18" t="s">
        <v>148</v>
      </c>
      <c r="C97" s="24" t="s">
        <v>145</v>
      </c>
      <c r="D97" s="21" t="s">
        <v>149</v>
      </c>
      <c r="E97" s="22">
        <v>1300810</v>
      </c>
      <c r="F97" s="23">
        <v>1300810</v>
      </c>
      <c r="G97" s="23">
        <v>997800</v>
      </c>
      <c r="H97" s="23">
        <v>34110</v>
      </c>
      <c r="I97" s="23">
        <v>0</v>
      </c>
      <c r="J97" s="22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2">
        <f t="shared" si="2"/>
        <v>1300810</v>
      </c>
    </row>
    <row r="98" spans="1:16" ht="25.5" x14ac:dyDescent="0.2">
      <c r="A98" s="18" t="s">
        <v>358</v>
      </c>
      <c r="B98" s="18" t="s">
        <v>359</v>
      </c>
      <c r="C98" s="20"/>
      <c r="D98" s="21" t="s">
        <v>360</v>
      </c>
      <c r="E98" s="22">
        <v>35000</v>
      </c>
      <c r="F98" s="23">
        <v>35000</v>
      </c>
      <c r="G98" s="23">
        <v>0</v>
      </c>
      <c r="H98" s="23">
        <v>0</v>
      </c>
      <c r="I98" s="23">
        <v>0</v>
      </c>
      <c r="J98" s="22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2">
        <f t="shared" si="2"/>
        <v>35000</v>
      </c>
    </row>
    <row r="99" spans="1:16" ht="25.5" x14ac:dyDescent="0.2">
      <c r="A99" s="25" t="s">
        <v>361</v>
      </c>
      <c r="B99" s="25" t="s">
        <v>362</v>
      </c>
      <c r="C99" s="26" t="s">
        <v>222</v>
      </c>
      <c r="D99" s="27" t="s">
        <v>363</v>
      </c>
      <c r="E99" s="28">
        <v>35000</v>
      </c>
      <c r="F99" s="29">
        <v>35000</v>
      </c>
      <c r="G99" s="29">
        <v>0</v>
      </c>
      <c r="H99" s="29">
        <v>0</v>
      </c>
      <c r="I99" s="29">
        <v>0</v>
      </c>
      <c r="J99" s="28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8">
        <f t="shared" si="2"/>
        <v>35000</v>
      </c>
    </row>
    <row r="100" spans="1:16" ht="25.5" x14ac:dyDescent="0.2">
      <c r="A100" s="18" t="s">
        <v>364</v>
      </c>
      <c r="B100" s="18" t="s">
        <v>365</v>
      </c>
      <c r="C100" s="20"/>
      <c r="D100" s="21" t="s">
        <v>366</v>
      </c>
      <c r="E100" s="22">
        <v>266150</v>
      </c>
      <c r="F100" s="23">
        <v>266150</v>
      </c>
      <c r="G100" s="23">
        <v>200210</v>
      </c>
      <c r="H100" s="23">
        <v>9290</v>
      </c>
      <c r="I100" s="23">
        <v>0</v>
      </c>
      <c r="J100" s="22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2">
        <f t="shared" si="2"/>
        <v>266150</v>
      </c>
    </row>
    <row r="101" spans="1:16" ht="25.5" x14ac:dyDescent="0.2">
      <c r="A101" s="25" t="s">
        <v>367</v>
      </c>
      <c r="B101" s="25" t="s">
        <v>368</v>
      </c>
      <c r="C101" s="26" t="s">
        <v>222</v>
      </c>
      <c r="D101" s="27" t="s">
        <v>369</v>
      </c>
      <c r="E101" s="28">
        <v>266150</v>
      </c>
      <c r="F101" s="29">
        <v>266150</v>
      </c>
      <c r="G101" s="29">
        <v>200210</v>
      </c>
      <c r="H101" s="29">
        <v>9290</v>
      </c>
      <c r="I101" s="29">
        <v>0</v>
      </c>
      <c r="J101" s="28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8">
        <f t="shared" si="2"/>
        <v>266150</v>
      </c>
    </row>
    <row r="102" spans="1:16" x14ac:dyDescent="0.2">
      <c r="A102" s="18" t="s">
        <v>370</v>
      </c>
      <c r="B102" s="18" t="s">
        <v>350</v>
      </c>
      <c r="C102" s="24" t="s">
        <v>204</v>
      </c>
      <c r="D102" s="21" t="s">
        <v>371</v>
      </c>
      <c r="E102" s="22">
        <v>350000</v>
      </c>
      <c r="F102" s="23">
        <v>350000</v>
      </c>
      <c r="G102" s="23">
        <v>0</v>
      </c>
      <c r="H102" s="23">
        <v>0</v>
      </c>
      <c r="I102" s="23">
        <v>0</v>
      </c>
      <c r="J102" s="22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2">
        <f t="shared" si="2"/>
        <v>350000</v>
      </c>
    </row>
    <row r="103" spans="1:16" x14ac:dyDescent="0.2">
      <c r="A103" s="18" t="s">
        <v>372</v>
      </c>
      <c r="B103" s="18" t="s">
        <v>169</v>
      </c>
      <c r="C103" s="24" t="s">
        <v>170</v>
      </c>
      <c r="D103" s="21" t="s">
        <v>171</v>
      </c>
      <c r="E103" s="22">
        <v>20000</v>
      </c>
      <c r="F103" s="23">
        <v>20000</v>
      </c>
      <c r="G103" s="23">
        <v>0</v>
      </c>
      <c r="H103" s="23">
        <v>0</v>
      </c>
      <c r="I103" s="23">
        <v>0</v>
      </c>
      <c r="J103" s="22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2">
        <f t="shared" si="2"/>
        <v>20000</v>
      </c>
    </row>
    <row r="104" spans="1:16" ht="38.25" x14ac:dyDescent="0.2">
      <c r="A104" s="18"/>
      <c r="B104" s="18"/>
      <c r="C104" s="24"/>
      <c r="D104" s="32" t="s">
        <v>172</v>
      </c>
      <c r="E104" s="30">
        <v>20000</v>
      </c>
      <c r="F104" s="31">
        <v>20000</v>
      </c>
      <c r="G104" s="31">
        <v>0</v>
      </c>
      <c r="H104" s="31">
        <v>0</v>
      </c>
      <c r="I104" s="31">
        <v>0</v>
      </c>
      <c r="J104" s="30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0">
        <f t="shared" si="2"/>
        <v>20000</v>
      </c>
    </row>
    <row r="105" spans="1:16" ht="25.5" x14ac:dyDescent="0.2">
      <c r="A105" s="18" t="s">
        <v>373</v>
      </c>
      <c r="B105" s="19"/>
      <c r="C105" s="20"/>
      <c r="D105" s="21" t="s">
        <v>374</v>
      </c>
      <c r="E105" s="22">
        <v>21685769</v>
      </c>
      <c r="F105" s="23">
        <v>21685769</v>
      </c>
      <c r="G105" s="23">
        <v>12700337</v>
      </c>
      <c r="H105" s="23">
        <v>1368490</v>
      </c>
      <c r="I105" s="23">
        <v>0</v>
      </c>
      <c r="J105" s="22">
        <v>4641670</v>
      </c>
      <c r="K105" s="23">
        <v>781200</v>
      </c>
      <c r="L105" s="23">
        <v>377400</v>
      </c>
      <c r="M105" s="23">
        <v>41900</v>
      </c>
      <c r="N105" s="23">
        <v>3860470</v>
      </c>
      <c r="O105" s="23">
        <v>3566470</v>
      </c>
      <c r="P105" s="22">
        <f t="shared" si="2"/>
        <v>26327439</v>
      </c>
    </row>
    <row r="106" spans="1:16" ht="25.5" x14ac:dyDescent="0.2">
      <c r="A106" s="18" t="s">
        <v>375</v>
      </c>
      <c r="B106" s="19"/>
      <c r="C106" s="20"/>
      <c r="D106" s="21" t="s">
        <v>376</v>
      </c>
      <c r="E106" s="22">
        <v>21685769</v>
      </c>
      <c r="F106" s="23">
        <v>21685769</v>
      </c>
      <c r="G106" s="23">
        <v>12700337</v>
      </c>
      <c r="H106" s="23">
        <v>1368490</v>
      </c>
      <c r="I106" s="23">
        <v>0</v>
      </c>
      <c r="J106" s="22">
        <v>4641670</v>
      </c>
      <c r="K106" s="23">
        <v>781200</v>
      </c>
      <c r="L106" s="23">
        <v>377400</v>
      </c>
      <c r="M106" s="23">
        <v>41900</v>
      </c>
      <c r="N106" s="23">
        <v>3860470</v>
      </c>
      <c r="O106" s="23">
        <v>3566470</v>
      </c>
      <c r="P106" s="22">
        <f t="shared" si="2"/>
        <v>26327439</v>
      </c>
    </row>
    <row r="107" spans="1:16" ht="25.5" x14ac:dyDescent="0.2">
      <c r="A107" s="18" t="s">
        <v>377</v>
      </c>
      <c r="B107" s="18" t="s">
        <v>148</v>
      </c>
      <c r="C107" s="24" t="s">
        <v>145</v>
      </c>
      <c r="D107" s="21" t="s">
        <v>149</v>
      </c>
      <c r="E107" s="22">
        <v>723090</v>
      </c>
      <c r="F107" s="23">
        <v>723090</v>
      </c>
      <c r="G107" s="23">
        <v>578000</v>
      </c>
      <c r="H107" s="23">
        <v>0</v>
      </c>
      <c r="I107" s="23">
        <v>0</v>
      </c>
      <c r="J107" s="22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2">
        <f t="shared" si="2"/>
        <v>723090</v>
      </c>
    </row>
    <row r="108" spans="1:16" x14ac:dyDescent="0.2">
      <c r="A108" s="18" t="s">
        <v>378</v>
      </c>
      <c r="B108" s="18" t="s">
        <v>379</v>
      </c>
      <c r="C108" s="24" t="s">
        <v>222</v>
      </c>
      <c r="D108" s="21" t="s">
        <v>380</v>
      </c>
      <c r="E108" s="22">
        <v>150000</v>
      </c>
      <c r="F108" s="23">
        <v>150000</v>
      </c>
      <c r="G108" s="23">
        <v>0</v>
      </c>
      <c r="H108" s="23">
        <v>0</v>
      </c>
      <c r="I108" s="23">
        <v>0</v>
      </c>
      <c r="J108" s="22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2">
        <f t="shared" si="2"/>
        <v>150000</v>
      </c>
    </row>
    <row r="109" spans="1:16" x14ac:dyDescent="0.2">
      <c r="A109" s="25" t="s">
        <v>381</v>
      </c>
      <c r="B109" s="25" t="s">
        <v>382</v>
      </c>
      <c r="C109" s="26" t="s">
        <v>222</v>
      </c>
      <c r="D109" s="27" t="s">
        <v>383</v>
      </c>
      <c r="E109" s="28">
        <v>150000</v>
      </c>
      <c r="F109" s="29">
        <v>150000</v>
      </c>
      <c r="G109" s="29">
        <v>0</v>
      </c>
      <c r="H109" s="29">
        <v>0</v>
      </c>
      <c r="I109" s="29">
        <v>0</v>
      </c>
      <c r="J109" s="28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8">
        <f t="shared" si="2"/>
        <v>150000</v>
      </c>
    </row>
    <row r="110" spans="1:16" x14ac:dyDescent="0.2">
      <c r="A110" s="18" t="s">
        <v>384</v>
      </c>
      <c r="B110" s="18" t="s">
        <v>385</v>
      </c>
      <c r="C110" s="24" t="s">
        <v>386</v>
      </c>
      <c r="D110" s="21" t="s">
        <v>387</v>
      </c>
      <c r="E110" s="22">
        <v>1103880</v>
      </c>
      <c r="F110" s="23">
        <v>1103880</v>
      </c>
      <c r="G110" s="23">
        <v>716400</v>
      </c>
      <c r="H110" s="23">
        <v>91580</v>
      </c>
      <c r="I110" s="23">
        <v>0</v>
      </c>
      <c r="J110" s="22">
        <v>109500</v>
      </c>
      <c r="K110" s="23">
        <v>109500</v>
      </c>
      <c r="L110" s="23">
        <v>55000</v>
      </c>
      <c r="M110" s="23">
        <v>4900</v>
      </c>
      <c r="N110" s="23">
        <v>0</v>
      </c>
      <c r="O110" s="23">
        <v>0</v>
      </c>
      <c r="P110" s="22">
        <f t="shared" si="2"/>
        <v>1213380</v>
      </c>
    </row>
    <row r="111" spans="1:16" ht="25.5" x14ac:dyDescent="0.2">
      <c r="A111" s="18" t="s">
        <v>388</v>
      </c>
      <c r="B111" s="18" t="s">
        <v>389</v>
      </c>
      <c r="C111" s="24" t="s">
        <v>390</v>
      </c>
      <c r="D111" s="21" t="s">
        <v>391</v>
      </c>
      <c r="E111" s="22">
        <v>756900</v>
      </c>
      <c r="F111" s="23">
        <v>756900</v>
      </c>
      <c r="G111" s="23">
        <v>0</v>
      </c>
      <c r="H111" s="23">
        <v>0</v>
      </c>
      <c r="I111" s="23">
        <v>0</v>
      </c>
      <c r="J111" s="22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2">
        <f t="shared" si="2"/>
        <v>756900</v>
      </c>
    </row>
    <row r="112" spans="1:16" x14ac:dyDescent="0.2">
      <c r="A112" s="18" t="s">
        <v>392</v>
      </c>
      <c r="B112" s="18" t="s">
        <v>393</v>
      </c>
      <c r="C112" s="24" t="s">
        <v>394</v>
      </c>
      <c r="D112" s="21" t="s">
        <v>395</v>
      </c>
      <c r="E112" s="22">
        <v>2456810</v>
      </c>
      <c r="F112" s="23">
        <v>2456810</v>
      </c>
      <c r="G112" s="23">
        <v>1506800</v>
      </c>
      <c r="H112" s="23">
        <v>298200</v>
      </c>
      <c r="I112" s="23">
        <v>0</v>
      </c>
      <c r="J112" s="22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2">
        <f t="shared" si="2"/>
        <v>2456810</v>
      </c>
    </row>
    <row r="113" spans="1:16" x14ac:dyDescent="0.2">
      <c r="A113" s="18" t="s">
        <v>396</v>
      </c>
      <c r="B113" s="18" t="s">
        <v>397</v>
      </c>
      <c r="C113" s="24" t="s">
        <v>394</v>
      </c>
      <c r="D113" s="21" t="s">
        <v>398</v>
      </c>
      <c r="E113" s="22">
        <v>2237769</v>
      </c>
      <c r="F113" s="23">
        <v>2237769</v>
      </c>
      <c r="G113" s="23">
        <v>857963</v>
      </c>
      <c r="H113" s="23">
        <v>177400</v>
      </c>
      <c r="I113" s="23">
        <v>0</v>
      </c>
      <c r="J113" s="22">
        <v>196330</v>
      </c>
      <c r="K113" s="23">
        <v>16000</v>
      </c>
      <c r="L113" s="23">
        <v>0</v>
      </c>
      <c r="M113" s="23">
        <v>0</v>
      </c>
      <c r="N113" s="23">
        <v>180330</v>
      </c>
      <c r="O113" s="23">
        <v>180330</v>
      </c>
      <c r="P113" s="22">
        <f t="shared" si="2"/>
        <v>2434099</v>
      </c>
    </row>
    <row r="114" spans="1:16" ht="25.5" x14ac:dyDescent="0.2">
      <c r="A114" s="18" t="s">
        <v>399</v>
      </c>
      <c r="B114" s="18" t="s">
        <v>400</v>
      </c>
      <c r="C114" s="24" t="s">
        <v>401</v>
      </c>
      <c r="D114" s="21" t="s">
        <v>402</v>
      </c>
      <c r="E114" s="22">
        <v>2698825</v>
      </c>
      <c r="F114" s="23">
        <v>2698825</v>
      </c>
      <c r="G114" s="23">
        <v>1433024</v>
      </c>
      <c r="H114" s="23">
        <v>306560</v>
      </c>
      <c r="I114" s="23">
        <v>0</v>
      </c>
      <c r="J114" s="22">
        <v>444395</v>
      </c>
      <c r="K114" s="23">
        <v>210000</v>
      </c>
      <c r="L114" s="23">
        <v>54000</v>
      </c>
      <c r="M114" s="23">
        <v>22000</v>
      </c>
      <c r="N114" s="23">
        <v>234395</v>
      </c>
      <c r="O114" s="23">
        <v>170395</v>
      </c>
      <c r="P114" s="22">
        <f t="shared" si="2"/>
        <v>3143220</v>
      </c>
    </row>
    <row r="115" spans="1:16" x14ac:dyDescent="0.2">
      <c r="A115" s="18" t="s">
        <v>403</v>
      </c>
      <c r="B115" s="18" t="s">
        <v>404</v>
      </c>
      <c r="C115" s="24" t="s">
        <v>205</v>
      </c>
      <c r="D115" s="21" t="s">
        <v>405</v>
      </c>
      <c r="E115" s="22">
        <v>6951014</v>
      </c>
      <c r="F115" s="23">
        <v>6951014</v>
      </c>
      <c r="G115" s="23">
        <v>5319500</v>
      </c>
      <c r="H115" s="23">
        <v>138830</v>
      </c>
      <c r="I115" s="23">
        <v>0</v>
      </c>
      <c r="J115" s="22">
        <v>515700</v>
      </c>
      <c r="K115" s="23">
        <v>445700</v>
      </c>
      <c r="L115" s="23">
        <v>268400</v>
      </c>
      <c r="M115" s="23">
        <v>15000</v>
      </c>
      <c r="N115" s="23">
        <v>70000</v>
      </c>
      <c r="O115" s="23">
        <v>0</v>
      </c>
      <c r="P115" s="22">
        <f t="shared" si="2"/>
        <v>7466714</v>
      </c>
    </row>
    <row r="116" spans="1:16" ht="25.5" x14ac:dyDescent="0.2">
      <c r="A116" s="18" t="s">
        <v>406</v>
      </c>
      <c r="B116" s="18" t="s">
        <v>407</v>
      </c>
      <c r="C116" s="24" t="s">
        <v>408</v>
      </c>
      <c r="D116" s="21" t="s">
        <v>409</v>
      </c>
      <c r="E116" s="22">
        <v>704400</v>
      </c>
      <c r="F116" s="23">
        <v>704400</v>
      </c>
      <c r="G116" s="23">
        <v>519100</v>
      </c>
      <c r="H116" s="23">
        <v>25300</v>
      </c>
      <c r="I116" s="23">
        <v>0</v>
      </c>
      <c r="J116" s="22">
        <v>13000</v>
      </c>
      <c r="K116" s="23">
        <v>0</v>
      </c>
      <c r="L116" s="23">
        <v>0</v>
      </c>
      <c r="M116" s="23">
        <v>0</v>
      </c>
      <c r="N116" s="23">
        <v>13000</v>
      </c>
      <c r="O116" s="23">
        <v>13000</v>
      </c>
      <c r="P116" s="22">
        <f t="shared" si="2"/>
        <v>717400</v>
      </c>
    </row>
    <row r="117" spans="1:16" x14ac:dyDescent="0.2">
      <c r="A117" s="18" t="s">
        <v>410</v>
      </c>
      <c r="B117" s="18" t="s">
        <v>411</v>
      </c>
      <c r="C117" s="20"/>
      <c r="D117" s="21" t="s">
        <v>412</v>
      </c>
      <c r="E117" s="22">
        <v>584385</v>
      </c>
      <c r="F117" s="23">
        <v>584385</v>
      </c>
      <c r="G117" s="23">
        <v>0</v>
      </c>
      <c r="H117" s="23">
        <v>0</v>
      </c>
      <c r="I117" s="23">
        <v>0</v>
      </c>
      <c r="J117" s="22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2">
        <f t="shared" si="2"/>
        <v>584385</v>
      </c>
    </row>
    <row r="118" spans="1:16" ht="25.5" x14ac:dyDescent="0.2">
      <c r="A118" s="25" t="s">
        <v>413</v>
      </c>
      <c r="B118" s="25" t="s">
        <v>414</v>
      </c>
      <c r="C118" s="26" t="s">
        <v>229</v>
      </c>
      <c r="D118" s="27" t="s">
        <v>415</v>
      </c>
      <c r="E118" s="28">
        <v>584385</v>
      </c>
      <c r="F118" s="29">
        <v>584385</v>
      </c>
      <c r="G118" s="29">
        <v>0</v>
      </c>
      <c r="H118" s="29">
        <v>0</v>
      </c>
      <c r="I118" s="29">
        <v>0</v>
      </c>
      <c r="J118" s="28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8">
        <f t="shared" si="2"/>
        <v>584385</v>
      </c>
    </row>
    <row r="119" spans="1:16" ht="25.5" x14ac:dyDescent="0.2">
      <c r="A119" s="18" t="s">
        <v>416</v>
      </c>
      <c r="B119" s="18" t="s">
        <v>417</v>
      </c>
      <c r="C119" s="20"/>
      <c r="D119" s="21" t="s">
        <v>418</v>
      </c>
      <c r="E119" s="22">
        <v>3043696</v>
      </c>
      <c r="F119" s="23">
        <v>3043696</v>
      </c>
      <c r="G119" s="23">
        <v>1769550</v>
      </c>
      <c r="H119" s="23">
        <v>330620</v>
      </c>
      <c r="I119" s="23">
        <v>0</v>
      </c>
      <c r="J119" s="22">
        <v>3362745</v>
      </c>
      <c r="K119" s="23">
        <v>0</v>
      </c>
      <c r="L119" s="23">
        <v>0</v>
      </c>
      <c r="M119" s="23">
        <v>0</v>
      </c>
      <c r="N119" s="23">
        <v>3362745</v>
      </c>
      <c r="O119" s="23">
        <v>3202745</v>
      </c>
      <c r="P119" s="22">
        <f t="shared" si="2"/>
        <v>6406441</v>
      </c>
    </row>
    <row r="120" spans="1:16" ht="38.25" x14ac:dyDescent="0.2">
      <c r="A120" s="25" t="s">
        <v>419</v>
      </c>
      <c r="B120" s="25" t="s">
        <v>420</v>
      </c>
      <c r="C120" s="26" t="s">
        <v>229</v>
      </c>
      <c r="D120" s="27" t="s">
        <v>421</v>
      </c>
      <c r="E120" s="28">
        <v>3043696</v>
      </c>
      <c r="F120" s="29">
        <v>3043696</v>
      </c>
      <c r="G120" s="29">
        <v>1769550</v>
      </c>
      <c r="H120" s="29">
        <v>330620</v>
      </c>
      <c r="I120" s="29">
        <v>0</v>
      </c>
      <c r="J120" s="28">
        <v>3362745</v>
      </c>
      <c r="K120" s="29">
        <v>0</v>
      </c>
      <c r="L120" s="29">
        <v>0</v>
      </c>
      <c r="M120" s="29">
        <v>0</v>
      </c>
      <c r="N120" s="29">
        <v>3362745</v>
      </c>
      <c r="O120" s="29">
        <v>3202745</v>
      </c>
      <c r="P120" s="28">
        <f t="shared" si="2"/>
        <v>6406441</v>
      </c>
    </row>
    <row r="121" spans="1:16" x14ac:dyDescent="0.2">
      <c r="A121" s="18" t="s">
        <v>422</v>
      </c>
      <c r="B121" s="18" t="s">
        <v>169</v>
      </c>
      <c r="C121" s="24" t="s">
        <v>170</v>
      </c>
      <c r="D121" s="21" t="s">
        <v>171</v>
      </c>
      <c r="E121" s="22">
        <v>275000</v>
      </c>
      <c r="F121" s="23">
        <v>275000</v>
      </c>
      <c r="G121" s="23">
        <v>0</v>
      </c>
      <c r="H121" s="23">
        <v>0</v>
      </c>
      <c r="I121" s="23">
        <v>0</v>
      </c>
      <c r="J121" s="22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2">
        <f t="shared" si="2"/>
        <v>275000</v>
      </c>
    </row>
    <row r="122" spans="1:16" ht="38.25" x14ac:dyDescent="0.2">
      <c r="A122" s="18"/>
      <c r="B122" s="18"/>
      <c r="C122" s="24"/>
      <c r="D122" s="32" t="s">
        <v>172</v>
      </c>
      <c r="E122" s="30">
        <v>275000</v>
      </c>
      <c r="F122" s="31">
        <v>275000</v>
      </c>
      <c r="G122" s="31">
        <v>0</v>
      </c>
      <c r="H122" s="31">
        <v>0</v>
      </c>
      <c r="I122" s="31">
        <v>0</v>
      </c>
      <c r="J122" s="30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0">
        <f t="shared" si="2"/>
        <v>275000</v>
      </c>
    </row>
    <row r="123" spans="1:16" ht="25.5" x14ac:dyDescent="0.2">
      <c r="A123" s="18" t="s">
        <v>423</v>
      </c>
      <c r="B123" s="19"/>
      <c r="C123" s="20"/>
      <c r="D123" s="21" t="s">
        <v>424</v>
      </c>
      <c r="E123" s="22">
        <v>69840755.189999998</v>
      </c>
      <c r="F123" s="23">
        <v>68215316.189999998</v>
      </c>
      <c r="G123" s="23">
        <v>1187956</v>
      </c>
      <c r="H123" s="23">
        <v>3310630</v>
      </c>
      <c r="I123" s="23">
        <v>1625439</v>
      </c>
      <c r="J123" s="22">
        <v>66074205</v>
      </c>
      <c r="K123" s="23">
        <v>1904433</v>
      </c>
      <c r="L123" s="23">
        <v>0</v>
      </c>
      <c r="M123" s="23">
        <v>0</v>
      </c>
      <c r="N123" s="23">
        <v>64169772</v>
      </c>
      <c r="O123" s="23">
        <v>61170872</v>
      </c>
      <c r="P123" s="22">
        <f t="shared" si="2"/>
        <v>135914960.19</v>
      </c>
    </row>
    <row r="124" spans="1:16" ht="25.5" x14ac:dyDescent="0.2">
      <c r="A124" s="18" t="s">
        <v>425</v>
      </c>
      <c r="B124" s="19"/>
      <c r="C124" s="20"/>
      <c r="D124" s="21" t="s">
        <v>424</v>
      </c>
      <c r="E124" s="22">
        <v>69840755.189999998</v>
      </c>
      <c r="F124" s="23">
        <v>68215316.189999998</v>
      </c>
      <c r="G124" s="23">
        <v>1187956</v>
      </c>
      <c r="H124" s="23">
        <v>3310630</v>
      </c>
      <c r="I124" s="23">
        <v>1625439</v>
      </c>
      <c r="J124" s="22">
        <v>66074205</v>
      </c>
      <c r="K124" s="23">
        <v>1904433</v>
      </c>
      <c r="L124" s="23">
        <v>0</v>
      </c>
      <c r="M124" s="23">
        <v>0</v>
      </c>
      <c r="N124" s="23">
        <v>64169772</v>
      </c>
      <c r="O124" s="23">
        <v>61170872</v>
      </c>
      <c r="P124" s="22">
        <f t="shared" si="2"/>
        <v>135914960.19</v>
      </c>
    </row>
    <row r="125" spans="1:16" ht="25.5" x14ac:dyDescent="0.2">
      <c r="A125" s="18" t="s">
        <v>426</v>
      </c>
      <c r="B125" s="18" t="s">
        <v>148</v>
      </c>
      <c r="C125" s="24" t="s">
        <v>145</v>
      </c>
      <c r="D125" s="21" t="s">
        <v>149</v>
      </c>
      <c r="E125" s="22">
        <v>1541100</v>
      </c>
      <c r="F125" s="23">
        <v>1541100</v>
      </c>
      <c r="G125" s="23">
        <v>1187956</v>
      </c>
      <c r="H125" s="23">
        <v>0</v>
      </c>
      <c r="I125" s="23">
        <v>0</v>
      </c>
      <c r="J125" s="22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2">
        <f t="shared" si="2"/>
        <v>1541100</v>
      </c>
    </row>
    <row r="126" spans="1:16" x14ac:dyDescent="0.2">
      <c r="A126" s="18" t="s">
        <v>427</v>
      </c>
      <c r="B126" s="18" t="s">
        <v>428</v>
      </c>
      <c r="C126" s="24" t="s">
        <v>429</v>
      </c>
      <c r="D126" s="21" t="s">
        <v>430</v>
      </c>
      <c r="E126" s="22">
        <v>7900</v>
      </c>
      <c r="F126" s="23">
        <v>7900</v>
      </c>
      <c r="G126" s="23">
        <v>0</v>
      </c>
      <c r="H126" s="23">
        <v>0</v>
      </c>
      <c r="I126" s="23">
        <v>0</v>
      </c>
      <c r="J126" s="22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2">
        <f t="shared" si="2"/>
        <v>7900</v>
      </c>
    </row>
    <row r="127" spans="1:16" ht="38.25" x14ac:dyDescent="0.2">
      <c r="A127" s="18" t="s">
        <v>431</v>
      </c>
      <c r="B127" s="18" t="s">
        <v>432</v>
      </c>
      <c r="C127" s="24" t="s">
        <v>433</v>
      </c>
      <c r="D127" s="21" t="s">
        <v>434</v>
      </c>
      <c r="E127" s="22">
        <v>15109093.859999999</v>
      </c>
      <c r="F127" s="23">
        <v>15109093.859999999</v>
      </c>
      <c r="G127" s="23">
        <v>0</v>
      </c>
      <c r="H127" s="23">
        <v>0</v>
      </c>
      <c r="I127" s="23">
        <v>0</v>
      </c>
      <c r="J127" s="22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2">
        <f t="shared" si="2"/>
        <v>15109093.859999999</v>
      </c>
    </row>
    <row r="128" spans="1:16" ht="25.5" x14ac:dyDescent="0.2">
      <c r="A128" s="18" t="s">
        <v>435</v>
      </c>
      <c r="B128" s="18" t="s">
        <v>436</v>
      </c>
      <c r="C128" s="20"/>
      <c r="D128" s="21" t="s">
        <v>437</v>
      </c>
      <c r="E128" s="22">
        <v>0</v>
      </c>
      <c r="F128" s="23">
        <v>0</v>
      </c>
      <c r="G128" s="23">
        <v>0</v>
      </c>
      <c r="H128" s="23">
        <v>0</v>
      </c>
      <c r="I128" s="23">
        <v>0</v>
      </c>
      <c r="J128" s="22">
        <v>4508819</v>
      </c>
      <c r="K128" s="23">
        <v>0</v>
      </c>
      <c r="L128" s="23">
        <v>0</v>
      </c>
      <c r="M128" s="23">
        <v>0</v>
      </c>
      <c r="N128" s="23">
        <v>4508819</v>
      </c>
      <c r="O128" s="23">
        <v>4508819</v>
      </c>
      <c r="P128" s="22">
        <f t="shared" si="2"/>
        <v>4508819</v>
      </c>
    </row>
    <row r="129" spans="1:16" x14ac:dyDescent="0.2">
      <c r="A129" s="25" t="s">
        <v>438</v>
      </c>
      <c r="B129" s="25" t="s">
        <v>439</v>
      </c>
      <c r="C129" s="26" t="s">
        <v>433</v>
      </c>
      <c r="D129" s="27" t="s">
        <v>440</v>
      </c>
      <c r="E129" s="28">
        <v>0</v>
      </c>
      <c r="F129" s="29">
        <v>0</v>
      </c>
      <c r="G129" s="29">
        <v>0</v>
      </c>
      <c r="H129" s="29">
        <v>0</v>
      </c>
      <c r="I129" s="29">
        <v>0</v>
      </c>
      <c r="J129" s="28">
        <v>4508819</v>
      </c>
      <c r="K129" s="29">
        <v>0</v>
      </c>
      <c r="L129" s="29">
        <v>0</v>
      </c>
      <c r="M129" s="29">
        <v>0</v>
      </c>
      <c r="N129" s="29">
        <v>4508819</v>
      </c>
      <c r="O129" s="29">
        <v>4508819</v>
      </c>
      <c r="P129" s="28">
        <f t="shared" si="2"/>
        <v>4508819</v>
      </c>
    </row>
    <row r="130" spans="1:16" ht="25.5" x14ac:dyDescent="0.2">
      <c r="A130" s="18" t="s">
        <v>441</v>
      </c>
      <c r="B130" s="18" t="s">
        <v>442</v>
      </c>
      <c r="C130" s="20"/>
      <c r="D130" s="21" t="s">
        <v>443</v>
      </c>
      <c r="E130" s="22">
        <v>1885942</v>
      </c>
      <c r="F130" s="23">
        <v>260503</v>
      </c>
      <c r="G130" s="23">
        <v>0</v>
      </c>
      <c r="H130" s="23">
        <v>0</v>
      </c>
      <c r="I130" s="23">
        <v>1625439</v>
      </c>
      <c r="J130" s="22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2">
        <f t="shared" si="2"/>
        <v>1885942</v>
      </c>
    </row>
    <row r="131" spans="1:16" x14ac:dyDescent="0.2">
      <c r="A131" s="25" t="s">
        <v>444</v>
      </c>
      <c r="B131" s="25" t="s">
        <v>445</v>
      </c>
      <c r="C131" s="26" t="s">
        <v>446</v>
      </c>
      <c r="D131" s="27" t="s">
        <v>447</v>
      </c>
      <c r="E131" s="28">
        <v>1584793</v>
      </c>
      <c r="F131" s="29">
        <v>242563</v>
      </c>
      <c r="G131" s="29">
        <v>0</v>
      </c>
      <c r="H131" s="29">
        <v>0</v>
      </c>
      <c r="I131" s="29">
        <v>1342230</v>
      </c>
      <c r="J131" s="28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8">
        <f t="shared" si="2"/>
        <v>1584793</v>
      </c>
    </row>
    <row r="132" spans="1:16" ht="25.5" x14ac:dyDescent="0.2">
      <c r="A132" s="25" t="s">
        <v>448</v>
      </c>
      <c r="B132" s="25" t="s">
        <v>449</v>
      </c>
      <c r="C132" s="26" t="s">
        <v>446</v>
      </c>
      <c r="D132" s="27" t="s">
        <v>450</v>
      </c>
      <c r="E132" s="28">
        <v>301149</v>
      </c>
      <c r="F132" s="29">
        <v>17940</v>
      </c>
      <c r="G132" s="29">
        <v>0</v>
      </c>
      <c r="H132" s="29">
        <v>0</v>
      </c>
      <c r="I132" s="29">
        <v>283209</v>
      </c>
      <c r="J132" s="28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8">
        <f t="shared" si="2"/>
        <v>301149</v>
      </c>
    </row>
    <row r="133" spans="1:16" x14ac:dyDescent="0.2">
      <c r="A133" s="18" t="s">
        <v>451</v>
      </c>
      <c r="B133" s="18" t="s">
        <v>452</v>
      </c>
      <c r="C133" s="24" t="s">
        <v>446</v>
      </c>
      <c r="D133" s="21" t="s">
        <v>453</v>
      </c>
      <c r="E133" s="22">
        <v>18360201.540000003</v>
      </c>
      <c r="F133" s="23">
        <v>18360201.540000003</v>
      </c>
      <c r="G133" s="23">
        <v>0</v>
      </c>
      <c r="H133" s="23">
        <v>3310630</v>
      </c>
      <c r="I133" s="23">
        <v>0</v>
      </c>
      <c r="J133" s="22">
        <v>4744590</v>
      </c>
      <c r="K133" s="23">
        <v>0</v>
      </c>
      <c r="L133" s="23">
        <v>0</v>
      </c>
      <c r="M133" s="23">
        <v>0</v>
      </c>
      <c r="N133" s="23">
        <v>4744590</v>
      </c>
      <c r="O133" s="23">
        <v>4544690</v>
      </c>
      <c r="P133" s="22">
        <f t="shared" si="2"/>
        <v>23104791.540000003</v>
      </c>
    </row>
    <row r="134" spans="1:16" ht="38.25" x14ac:dyDescent="0.2">
      <c r="A134" s="18" t="s">
        <v>454</v>
      </c>
      <c r="B134" s="18" t="s">
        <v>455</v>
      </c>
      <c r="C134" s="24" t="s">
        <v>446</v>
      </c>
      <c r="D134" s="21" t="s">
        <v>456</v>
      </c>
      <c r="E134" s="22">
        <v>279000</v>
      </c>
      <c r="F134" s="23">
        <v>279000</v>
      </c>
      <c r="G134" s="23">
        <v>0</v>
      </c>
      <c r="H134" s="23">
        <v>0</v>
      </c>
      <c r="I134" s="23">
        <v>0</v>
      </c>
      <c r="J134" s="22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2">
        <f t="shared" si="2"/>
        <v>279000</v>
      </c>
    </row>
    <row r="135" spans="1:16" x14ac:dyDescent="0.2">
      <c r="A135" s="18" t="s">
        <v>457</v>
      </c>
      <c r="B135" s="18" t="s">
        <v>458</v>
      </c>
      <c r="C135" s="24" t="s">
        <v>459</v>
      </c>
      <c r="D135" s="21" t="s">
        <v>460</v>
      </c>
      <c r="E135" s="22">
        <v>32016736.600000001</v>
      </c>
      <c r="F135" s="23">
        <v>32016736.600000001</v>
      </c>
      <c r="G135" s="23">
        <v>0</v>
      </c>
      <c r="H135" s="23">
        <v>0</v>
      </c>
      <c r="I135" s="23">
        <v>0</v>
      </c>
      <c r="J135" s="22">
        <v>28791745</v>
      </c>
      <c r="K135" s="23">
        <v>0</v>
      </c>
      <c r="L135" s="23">
        <v>0</v>
      </c>
      <c r="M135" s="23">
        <v>0</v>
      </c>
      <c r="N135" s="23">
        <v>28791745</v>
      </c>
      <c r="O135" s="23">
        <v>28791745</v>
      </c>
      <c r="P135" s="22">
        <f t="shared" si="2"/>
        <v>60808481.600000001</v>
      </c>
    </row>
    <row r="136" spans="1:16" ht="25.5" x14ac:dyDescent="0.2">
      <c r="A136" s="18" t="s">
        <v>461</v>
      </c>
      <c r="B136" s="18" t="s">
        <v>462</v>
      </c>
      <c r="C136" s="24" t="s">
        <v>463</v>
      </c>
      <c r="D136" s="21" t="s">
        <v>464</v>
      </c>
      <c r="E136" s="22">
        <v>0</v>
      </c>
      <c r="F136" s="23">
        <v>0</v>
      </c>
      <c r="G136" s="23">
        <v>0</v>
      </c>
      <c r="H136" s="23">
        <v>0</v>
      </c>
      <c r="I136" s="23">
        <v>0</v>
      </c>
      <c r="J136" s="22">
        <v>23325618</v>
      </c>
      <c r="K136" s="23">
        <v>0</v>
      </c>
      <c r="L136" s="23">
        <v>0</v>
      </c>
      <c r="M136" s="23">
        <v>0</v>
      </c>
      <c r="N136" s="23">
        <v>23325618</v>
      </c>
      <c r="O136" s="23">
        <v>23325618</v>
      </c>
      <c r="P136" s="22">
        <f t="shared" si="2"/>
        <v>23325618</v>
      </c>
    </row>
    <row r="137" spans="1:16" ht="38.25" x14ac:dyDescent="0.2">
      <c r="A137" s="18" t="s">
        <v>465</v>
      </c>
      <c r="B137" s="18" t="s">
        <v>165</v>
      </c>
      <c r="C137" s="24" t="s">
        <v>166</v>
      </c>
      <c r="D137" s="21" t="s">
        <v>167</v>
      </c>
      <c r="E137" s="22">
        <v>345781.19</v>
      </c>
      <c r="F137" s="23">
        <v>345781.19</v>
      </c>
      <c r="G137" s="23">
        <v>0</v>
      </c>
      <c r="H137" s="23">
        <v>0</v>
      </c>
      <c r="I137" s="23">
        <v>0</v>
      </c>
      <c r="J137" s="22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2">
        <f t="shared" si="2"/>
        <v>345781.19</v>
      </c>
    </row>
    <row r="138" spans="1:16" x14ac:dyDescent="0.2">
      <c r="A138" s="18" t="s">
        <v>466</v>
      </c>
      <c r="B138" s="18" t="s">
        <v>169</v>
      </c>
      <c r="C138" s="24" t="s">
        <v>170</v>
      </c>
      <c r="D138" s="21" t="s">
        <v>171</v>
      </c>
      <c r="E138" s="22">
        <v>295000</v>
      </c>
      <c r="F138" s="23">
        <v>295000</v>
      </c>
      <c r="G138" s="23">
        <v>0</v>
      </c>
      <c r="H138" s="23">
        <v>0</v>
      </c>
      <c r="I138" s="23">
        <v>0</v>
      </c>
      <c r="J138" s="22">
        <v>0</v>
      </c>
      <c r="K138" s="23">
        <v>0</v>
      </c>
      <c r="L138" s="23">
        <v>0</v>
      </c>
      <c r="M138" s="23">
        <v>0</v>
      </c>
      <c r="N138" s="23">
        <v>0</v>
      </c>
      <c r="O138" s="23">
        <v>0</v>
      </c>
      <c r="P138" s="22">
        <f t="shared" si="2"/>
        <v>295000</v>
      </c>
    </row>
    <row r="139" spans="1:16" ht="38.25" x14ac:dyDescent="0.2">
      <c r="A139" s="18"/>
      <c r="B139" s="18"/>
      <c r="C139" s="24"/>
      <c r="D139" s="32" t="s">
        <v>172</v>
      </c>
      <c r="E139" s="30">
        <v>245000</v>
      </c>
      <c r="F139" s="31">
        <v>245000</v>
      </c>
      <c r="G139" s="31">
        <v>0</v>
      </c>
      <c r="H139" s="31">
        <v>0</v>
      </c>
      <c r="I139" s="31">
        <v>0</v>
      </c>
      <c r="J139" s="30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0">
        <f>E139+J139</f>
        <v>245000</v>
      </c>
    </row>
    <row r="140" spans="1:16" ht="38.25" x14ac:dyDescent="0.2">
      <c r="A140" s="18"/>
      <c r="B140" s="18"/>
      <c r="C140" s="24"/>
      <c r="D140" s="32" t="s">
        <v>467</v>
      </c>
      <c r="E140" s="30">
        <v>20000</v>
      </c>
      <c r="F140" s="31">
        <v>20000</v>
      </c>
      <c r="G140" s="31">
        <v>0</v>
      </c>
      <c r="H140" s="31">
        <v>0</v>
      </c>
      <c r="I140" s="31">
        <v>0</v>
      </c>
      <c r="J140" s="30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0">
        <f t="shared" ref="P140:P171" si="3">E140+J140</f>
        <v>20000</v>
      </c>
    </row>
    <row r="141" spans="1:16" ht="63.75" x14ac:dyDescent="0.2">
      <c r="A141" s="18"/>
      <c r="B141" s="18"/>
      <c r="C141" s="24"/>
      <c r="D141" s="32" t="s">
        <v>468</v>
      </c>
      <c r="E141" s="30">
        <v>30000</v>
      </c>
      <c r="F141" s="31">
        <v>30000</v>
      </c>
      <c r="G141" s="31">
        <v>0</v>
      </c>
      <c r="H141" s="31">
        <v>0</v>
      </c>
      <c r="I141" s="31">
        <v>0</v>
      </c>
      <c r="J141" s="30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0">
        <f t="shared" si="3"/>
        <v>30000</v>
      </c>
    </row>
    <row r="142" spans="1:16" ht="25.5" x14ac:dyDescent="0.2">
      <c r="A142" s="18" t="s">
        <v>469</v>
      </c>
      <c r="B142" s="18" t="s">
        <v>182</v>
      </c>
      <c r="C142" s="24" t="s">
        <v>183</v>
      </c>
      <c r="D142" s="21" t="s">
        <v>184</v>
      </c>
      <c r="E142" s="22">
        <v>0</v>
      </c>
      <c r="F142" s="23">
        <v>0</v>
      </c>
      <c r="G142" s="23">
        <v>0</v>
      </c>
      <c r="H142" s="23">
        <v>0</v>
      </c>
      <c r="I142" s="23">
        <v>0</v>
      </c>
      <c r="J142" s="22">
        <v>3943026</v>
      </c>
      <c r="K142" s="23">
        <v>1144026</v>
      </c>
      <c r="L142" s="23">
        <v>0</v>
      </c>
      <c r="M142" s="23">
        <v>0</v>
      </c>
      <c r="N142" s="23">
        <v>2799000</v>
      </c>
      <c r="O142" s="23">
        <v>0</v>
      </c>
      <c r="P142" s="22">
        <f t="shared" si="3"/>
        <v>3943026</v>
      </c>
    </row>
    <row r="143" spans="1:16" ht="51" x14ac:dyDescent="0.2">
      <c r="A143" s="18" t="s">
        <v>470</v>
      </c>
      <c r="B143" s="18" t="s">
        <v>186</v>
      </c>
      <c r="C143" s="24" t="s">
        <v>170</v>
      </c>
      <c r="D143" s="21" t="s">
        <v>187</v>
      </c>
      <c r="E143" s="22">
        <v>0</v>
      </c>
      <c r="F143" s="23">
        <v>0</v>
      </c>
      <c r="G143" s="23">
        <v>0</v>
      </c>
      <c r="H143" s="23">
        <v>0</v>
      </c>
      <c r="I143" s="23">
        <v>0</v>
      </c>
      <c r="J143" s="22">
        <v>760407</v>
      </c>
      <c r="K143" s="23">
        <v>760407</v>
      </c>
      <c r="L143" s="23">
        <v>0</v>
      </c>
      <c r="M143" s="23">
        <v>0</v>
      </c>
      <c r="N143" s="23">
        <v>0</v>
      </c>
      <c r="O143" s="23">
        <v>0</v>
      </c>
      <c r="P143" s="22">
        <f t="shared" si="3"/>
        <v>760407</v>
      </c>
    </row>
    <row r="144" spans="1:16" ht="25.5" x14ac:dyDescent="0.2">
      <c r="A144" s="18" t="s">
        <v>471</v>
      </c>
      <c r="B144" s="19"/>
      <c r="C144" s="20"/>
      <c r="D144" s="21" t="s">
        <v>472</v>
      </c>
      <c r="E144" s="22">
        <v>596740</v>
      </c>
      <c r="F144" s="23">
        <v>596740</v>
      </c>
      <c r="G144" s="23">
        <v>454900</v>
      </c>
      <c r="H144" s="23">
        <v>0</v>
      </c>
      <c r="I144" s="23">
        <v>0</v>
      </c>
      <c r="J144" s="22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2">
        <f t="shared" si="3"/>
        <v>596740</v>
      </c>
    </row>
    <row r="145" spans="1:16" ht="25.5" x14ac:dyDescent="0.2">
      <c r="A145" s="18" t="s">
        <v>473</v>
      </c>
      <c r="B145" s="19"/>
      <c r="C145" s="20"/>
      <c r="D145" s="21" t="s">
        <v>474</v>
      </c>
      <c r="E145" s="22">
        <v>596740</v>
      </c>
      <c r="F145" s="23">
        <v>596740</v>
      </c>
      <c r="G145" s="23">
        <v>454900</v>
      </c>
      <c r="H145" s="23">
        <v>0</v>
      </c>
      <c r="I145" s="23">
        <v>0</v>
      </c>
      <c r="J145" s="22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2">
        <f t="shared" si="3"/>
        <v>596740</v>
      </c>
    </row>
    <row r="146" spans="1:16" ht="25.5" x14ac:dyDescent="0.2">
      <c r="A146" s="18" t="s">
        <v>475</v>
      </c>
      <c r="B146" s="18" t="s">
        <v>148</v>
      </c>
      <c r="C146" s="24" t="s">
        <v>145</v>
      </c>
      <c r="D146" s="21" t="s">
        <v>149</v>
      </c>
      <c r="E146" s="22">
        <v>596740</v>
      </c>
      <c r="F146" s="23">
        <v>596740</v>
      </c>
      <c r="G146" s="23">
        <v>454900</v>
      </c>
      <c r="H146" s="23">
        <v>0</v>
      </c>
      <c r="I146" s="23">
        <v>0</v>
      </c>
      <c r="J146" s="22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2">
        <f t="shared" si="3"/>
        <v>596740</v>
      </c>
    </row>
    <row r="147" spans="1:16" ht="25.5" x14ac:dyDescent="0.2">
      <c r="A147" s="18" t="s">
        <v>476</v>
      </c>
      <c r="B147" s="19"/>
      <c r="C147" s="20"/>
      <c r="D147" s="21" t="s">
        <v>477</v>
      </c>
      <c r="E147" s="22">
        <v>1819930</v>
      </c>
      <c r="F147" s="23">
        <v>1819930</v>
      </c>
      <c r="G147" s="23">
        <v>1414200</v>
      </c>
      <c r="H147" s="23">
        <v>27630</v>
      </c>
      <c r="I147" s="23">
        <v>0</v>
      </c>
      <c r="J147" s="22">
        <v>178798429</v>
      </c>
      <c r="K147" s="23">
        <v>118238</v>
      </c>
      <c r="L147" s="23">
        <v>0</v>
      </c>
      <c r="M147" s="23">
        <v>0</v>
      </c>
      <c r="N147" s="23">
        <v>178680191</v>
      </c>
      <c r="O147" s="23">
        <v>151882062</v>
      </c>
      <c r="P147" s="22">
        <f t="shared" si="3"/>
        <v>180618359</v>
      </c>
    </row>
    <row r="148" spans="1:16" ht="25.5" x14ac:dyDescent="0.2">
      <c r="A148" s="18" t="s">
        <v>478</v>
      </c>
      <c r="B148" s="19"/>
      <c r="C148" s="20"/>
      <c r="D148" s="21" t="s">
        <v>477</v>
      </c>
      <c r="E148" s="22">
        <v>1819930</v>
      </c>
      <c r="F148" s="23">
        <v>1819930</v>
      </c>
      <c r="G148" s="23">
        <v>1414200</v>
      </c>
      <c r="H148" s="23">
        <v>27630</v>
      </c>
      <c r="I148" s="23">
        <v>0</v>
      </c>
      <c r="J148" s="22">
        <v>178798429</v>
      </c>
      <c r="K148" s="23">
        <v>118238</v>
      </c>
      <c r="L148" s="23">
        <v>0</v>
      </c>
      <c r="M148" s="23">
        <v>0</v>
      </c>
      <c r="N148" s="23">
        <v>178680191</v>
      </c>
      <c r="O148" s="23">
        <v>151882062</v>
      </c>
      <c r="P148" s="22">
        <f t="shared" si="3"/>
        <v>180618359</v>
      </c>
    </row>
    <row r="149" spans="1:16" ht="25.5" x14ac:dyDescent="0.2">
      <c r="A149" s="18" t="s">
        <v>479</v>
      </c>
      <c r="B149" s="18" t="s">
        <v>148</v>
      </c>
      <c r="C149" s="24" t="s">
        <v>145</v>
      </c>
      <c r="D149" s="21" t="s">
        <v>149</v>
      </c>
      <c r="E149" s="22">
        <v>1819930</v>
      </c>
      <c r="F149" s="23">
        <v>1819930</v>
      </c>
      <c r="G149" s="23">
        <v>1414200</v>
      </c>
      <c r="H149" s="23">
        <v>27630</v>
      </c>
      <c r="I149" s="23">
        <v>0</v>
      </c>
      <c r="J149" s="22">
        <v>24000</v>
      </c>
      <c r="K149" s="23">
        <v>0</v>
      </c>
      <c r="L149" s="23">
        <v>0</v>
      </c>
      <c r="M149" s="23">
        <v>0</v>
      </c>
      <c r="N149" s="23">
        <v>24000</v>
      </c>
      <c r="O149" s="23">
        <v>24000</v>
      </c>
      <c r="P149" s="22">
        <f t="shared" si="3"/>
        <v>1843930</v>
      </c>
    </row>
    <row r="150" spans="1:16" ht="25.5" x14ac:dyDescent="0.2">
      <c r="A150" s="18" t="s">
        <v>480</v>
      </c>
      <c r="B150" s="18" t="s">
        <v>193</v>
      </c>
      <c r="C150" s="24" t="s">
        <v>194</v>
      </c>
      <c r="D150" s="21" t="s">
        <v>481</v>
      </c>
      <c r="E150" s="22">
        <v>0</v>
      </c>
      <c r="F150" s="23">
        <v>0</v>
      </c>
      <c r="G150" s="23">
        <v>0</v>
      </c>
      <c r="H150" s="23">
        <v>0</v>
      </c>
      <c r="I150" s="23">
        <v>0</v>
      </c>
      <c r="J150" s="22">
        <v>10489705</v>
      </c>
      <c r="K150" s="23">
        <v>0</v>
      </c>
      <c r="L150" s="23">
        <v>0</v>
      </c>
      <c r="M150" s="23">
        <v>0</v>
      </c>
      <c r="N150" s="23">
        <v>10489705</v>
      </c>
      <c r="O150" s="23">
        <v>10489705</v>
      </c>
      <c r="P150" s="22">
        <f t="shared" si="3"/>
        <v>10489705</v>
      </c>
    </row>
    <row r="151" spans="1:16" ht="38.25" x14ac:dyDescent="0.2">
      <c r="A151" s="18" t="s">
        <v>482</v>
      </c>
      <c r="B151" s="18" t="s">
        <v>197</v>
      </c>
      <c r="C151" s="24" t="s">
        <v>198</v>
      </c>
      <c r="D151" s="21" t="s">
        <v>483</v>
      </c>
      <c r="E151" s="22">
        <v>0</v>
      </c>
      <c r="F151" s="23">
        <v>0</v>
      </c>
      <c r="G151" s="23">
        <v>0</v>
      </c>
      <c r="H151" s="23">
        <v>0</v>
      </c>
      <c r="I151" s="23">
        <v>0</v>
      </c>
      <c r="J151" s="22">
        <v>15350304</v>
      </c>
      <c r="K151" s="23">
        <v>0</v>
      </c>
      <c r="L151" s="23">
        <v>0</v>
      </c>
      <c r="M151" s="23">
        <v>0</v>
      </c>
      <c r="N151" s="23">
        <v>15350304</v>
      </c>
      <c r="O151" s="23">
        <v>15350304</v>
      </c>
      <c r="P151" s="22">
        <f t="shared" si="3"/>
        <v>15350304</v>
      </c>
    </row>
    <row r="152" spans="1:16" x14ac:dyDescent="0.2">
      <c r="A152" s="18" t="s">
        <v>484</v>
      </c>
      <c r="B152" s="18" t="s">
        <v>452</v>
      </c>
      <c r="C152" s="24" t="s">
        <v>446</v>
      </c>
      <c r="D152" s="21" t="s">
        <v>453</v>
      </c>
      <c r="E152" s="22">
        <v>0</v>
      </c>
      <c r="F152" s="23">
        <v>0</v>
      </c>
      <c r="G152" s="23">
        <v>0</v>
      </c>
      <c r="H152" s="23">
        <v>0</v>
      </c>
      <c r="I152" s="23">
        <v>0</v>
      </c>
      <c r="J152" s="22">
        <v>617221</v>
      </c>
      <c r="K152" s="23">
        <v>0</v>
      </c>
      <c r="L152" s="23">
        <v>0</v>
      </c>
      <c r="M152" s="23">
        <v>0</v>
      </c>
      <c r="N152" s="23">
        <v>617221</v>
      </c>
      <c r="O152" s="23">
        <v>617221</v>
      </c>
      <c r="P152" s="22">
        <f t="shared" si="3"/>
        <v>617221</v>
      </c>
    </row>
    <row r="153" spans="1:16" ht="25.5" x14ac:dyDescent="0.2">
      <c r="A153" s="18" t="s">
        <v>485</v>
      </c>
      <c r="B153" s="18" t="s">
        <v>486</v>
      </c>
      <c r="C153" s="24" t="s">
        <v>463</v>
      </c>
      <c r="D153" s="21" t="s">
        <v>487</v>
      </c>
      <c r="E153" s="22">
        <v>0</v>
      </c>
      <c r="F153" s="23">
        <v>0</v>
      </c>
      <c r="G153" s="23">
        <v>0</v>
      </c>
      <c r="H153" s="23">
        <v>0</v>
      </c>
      <c r="I153" s="23">
        <v>0</v>
      </c>
      <c r="J153" s="22">
        <v>117395311</v>
      </c>
      <c r="K153" s="23">
        <v>0</v>
      </c>
      <c r="L153" s="23">
        <v>0</v>
      </c>
      <c r="M153" s="23">
        <v>0</v>
      </c>
      <c r="N153" s="23">
        <v>117395311</v>
      </c>
      <c r="O153" s="23">
        <v>117395311</v>
      </c>
      <c r="P153" s="22">
        <f t="shared" si="3"/>
        <v>117395311</v>
      </c>
    </row>
    <row r="154" spans="1:16" x14ac:dyDescent="0.2">
      <c r="A154" s="18" t="s">
        <v>488</v>
      </c>
      <c r="B154" s="18" t="s">
        <v>458</v>
      </c>
      <c r="C154" s="24" t="s">
        <v>459</v>
      </c>
      <c r="D154" s="21" t="s">
        <v>460</v>
      </c>
      <c r="E154" s="22">
        <v>0</v>
      </c>
      <c r="F154" s="23">
        <v>0</v>
      </c>
      <c r="G154" s="23">
        <v>0</v>
      </c>
      <c r="H154" s="23">
        <v>0</v>
      </c>
      <c r="I154" s="23">
        <v>0</v>
      </c>
      <c r="J154" s="22">
        <v>8005521</v>
      </c>
      <c r="K154" s="23">
        <v>0</v>
      </c>
      <c r="L154" s="23">
        <v>0</v>
      </c>
      <c r="M154" s="23">
        <v>0</v>
      </c>
      <c r="N154" s="23">
        <v>8005521</v>
      </c>
      <c r="O154" s="23">
        <v>8005521</v>
      </c>
      <c r="P154" s="22">
        <f t="shared" si="3"/>
        <v>8005521</v>
      </c>
    </row>
    <row r="155" spans="1:16" ht="25.5" x14ac:dyDescent="0.2">
      <c r="A155" s="18" t="s">
        <v>489</v>
      </c>
      <c r="B155" s="18" t="s">
        <v>182</v>
      </c>
      <c r="C155" s="24" t="s">
        <v>183</v>
      </c>
      <c r="D155" s="21" t="s">
        <v>184</v>
      </c>
      <c r="E155" s="22">
        <v>0</v>
      </c>
      <c r="F155" s="23">
        <v>0</v>
      </c>
      <c r="G155" s="23">
        <v>0</v>
      </c>
      <c r="H155" s="23">
        <v>0</v>
      </c>
      <c r="I155" s="23">
        <v>0</v>
      </c>
      <c r="J155" s="22">
        <v>25850706</v>
      </c>
      <c r="K155" s="23">
        <v>0</v>
      </c>
      <c r="L155" s="23">
        <v>0</v>
      </c>
      <c r="M155" s="23">
        <v>0</v>
      </c>
      <c r="N155" s="23">
        <v>25850706</v>
      </c>
      <c r="O155" s="23">
        <v>0</v>
      </c>
      <c r="P155" s="22">
        <f t="shared" si="3"/>
        <v>25850706</v>
      </c>
    </row>
    <row r="156" spans="1:16" ht="51" x14ac:dyDescent="0.2">
      <c r="A156" s="18" t="s">
        <v>490</v>
      </c>
      <c r="B156" s="18" t="s">
        <v>186</v>
      </c>
      <c r="C156" s="24" t="s">
        <v>170</v>
      </c>
      <c r="D156" s="21" t="s">
        <v>187</v>
      </c>
      <c r="E156" s="22">
        <v>0</v>
      </c>
      <c r="F156" s="23">
        <v>0</v>
      </c>
      <c r="G156" s="23">
        <v>0</v>
      </c>
      <c r="H156" s="23">
        <v>0</v>
      </c>
      <c r="I156" s="23">
        <v>0</v>
      </c>
      <c r="J156" s="22">
        <v>1065661</v>
      </c>
      <c r="K156" s="23">
        <v>118238</v>
      </c>
      <c r="L156" s="23">
        <v>0</v>
      </c>
      <c r="M156" s="23">
        <v>0</v>
      </c>
      <c r="N156" s="23">
        <v>947423</v>
      </c>
      <c r="O156" s="23">
        <v>0</v>
      </c>
      <c r="P156" s="22">
        <f t="shared" si="3"/>
        <v>1065661</v>
      </c>
    </row>
    <row r="157" spans="1:16" ht="25.5" x14ac:dyDescent="0.2">
      <c r="A157" s="18" t="s">
        <v>491</v>
      </c>
      <c r="B157" s="19"/>
      <c r="C157" s="20"/>
      <c r="D157" s="21" t="s">
        <v>492</v>
      </c>
      <c r="E157" s="22">
        <v>2362562</v>
      </c>
      <c r="F157" s="23">
        <v>2362562</v>
      </c>
      <c r="G157" s="23">
        <v>1730400</v>
      </c>
      <c r="H157" s="23">
        <v>76500</v>
      </c>
      <c r="I157" s="23">
        <v>0</v>
      </c>
      <c r="J157" s="22">
        <v>418800</v>
      </c>
      <c r="K157" s="23">
        <v>0</v>
      </c>
      <c r="L157" s="23">
        <v>0</v>
      </c>
      <c r="M157" s="23">
        <v>0</v>
      </c>
      <c r="N157" s="23">
        <v>418800</v>
      </c>
      <c r="O157" s="23">
        <v>418800</v>
      </c>
      <c r="P157" s="22">
        <f t="shared" si="3"/>
        <v>2781362</v>
      </c>
    </row>
    <row r="158" spans="1:16" ht="25.5" x14ac:dyDescent="0.2">
      <c r="A158" s="18" t="s">
        <v>493</v>
      </c>
      <c r="B158" s="19"/>
      <c r="C158" s="20"/>
      <c r="D158" s="21" t="s">
        <v>492</v>
      </c>
      <c r="E158" s="22">
        <v>2362562</v>
      </c>
      <c r="F158" s="23">
        <v>2362562</v>
      </c>
      <c r="G158" s="23">
        <v>1730400</v>
      </c>
      <c r="H158" s="23">
        <v>76500</v>
      </c>
      <c r="I158" s="23">
        <v>0</v>
      </c>
      <c r="J158" s="22">
        <v>418800</v>
      </c>
      <c r="K158" s="23">
        <v>0</v>
      </c>
      <c r="L158" s="23">
        <v>0</v>
      </c>
      <c r="M158" s="23">
        <v>0</v>
      </c>
      <c r="N158" s="23">
        <v>418800</v>
      </c>
      <c r="O158" s="23">
        <v>418800</v>
      </c>
      <c r="P158" s="22">
        <f t="shared" si="3"/>
        <v>2781362</v>
      </c>
    </row>
    <row r="159" spans="1:16" ht="25.5" x14ac:dyDescent="0.2">
      <c r="A159" s="18" t="s">
        <v>494</v>
      </c>
      <c r="B159" s="18" t="s">
        <v>148</v>
      </c>
      <c r="C159" s="24" t="s">
        <v>145</v>
      </c>
      <c r="D159" s="21" t="s">
        <v>149</v>
      </c>
      <c r="E159" s="22">
        <v>2362562</v>
      </c>
      <c r="F159" s="23">
        <v>2362562</v>
      </c>
      <c r="G159" s="23">
        <v>1730400</v>
      </c>
      <c r="H159" s="23">
        <v>76500</v>
      </c>
      <c r="I159" s="23">
        <v>0</v>
      </c>
      <c r="J159" s="22">
        <v>57400</v>
      </c>
      <c r="K159" s="23">
        <v>0</v>
      </c>
      <c r="L159" s="23">
        <v>0</v>
      </c>
      <c r="M159" s="23">
        <v>0</v>
      </c>
      <c r="N159" s="23">
        <v>57400</v>
      </c>
      <c r="O159" s="23">
        <v>57400</v>
      </c>
      <c r="P159" s="22">
        <f t="shared" si="3"/>
        <v>2419962</v>
      </c>
    </row>
    <row r="160" spans="1:16" ht="25.5" x14ac:dyDescent="0.2">
      <c r="A160" s="18" t="s">
        <v>495</v>
      </c>
      <c r="B160" s="18" t="s">
        <v>496</v>
      </c>
      <c r="C160" s="24" t="s">
        <v>497</v>
      </c>
      <c r="D160" s="21" t="s">
        <v>498</v>
      </c>
      <c r="E160" s="22">
        <v>0</v>
      </c>
      <c r="F160" s="23">
        <v>0</v>
      </c>
      <c r="G160" s="23">
        <v>0</v>
      </c>
      <c r="H160" s="23">
        <v>0</v>
      </c>
      <c r="I160" s="23">
        <v>0</v>
      </c>
      <c r="J160" s="22">
        <v>361400</v>
      </c>
      <c r="K160" s="23">
        <v>0</v>
      </c>
      <c r="L160" s="23">
        <v>0</v>
      </c>
      <c r="M160" s="23">
        <v>0</v>
      </c>
      <c r="N160" s="23">
        <v>361400</v>
      </c>
      <c r="O160" s="23">
        <v>361400</v>
      </c>
      <c r="P160" s="22">
        <f t="shared" si="3"/>
        <v>361400</v>
      </c>
    </row>
    <row r="161" spans="1:16" ht="25.5" x14ac:dyDescent="0.2">
      <c r="A161" s="18" t="s">
        <v>499</v>
      </c>
      <c r="B161" s="19"/>
      <c r="C161" s="20"/>
      <c r="D161" s="21" t="s">
        <v>500</v>
      </c>
      <c r="E161" s="22">
        <v>2136900</v>
      </c>
      <c r="F161" s="23">
        <v>2136900</v>
      </c>
      <c r="G161" s="23">
        <v>1608400</v>
      </c>
      <c r="H161" s="23">
        <v>0</v>
      </c>
      <c r="I161" s="23">
        <v>0</v>
      </c>
      <c r="J161" s="22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2">
        <f t="shared" si="3"/>
        <v>2136900</v>
      </c>
    </row>
    <row r="162" spans="1:16" ht="25.5" x14ac:dyDescent="0.2">
      <c r="A162" s="18" t="s">
        <v>501</v>
      </c>
      <c r="B162" s="19"/>
      <c r="C162" s="20"/>
      <c r="D162" s="21" t="s">
        <v>500</v>
      </c>
      <c r="E162" s="22">
        <v>2136900</v>
      </c>
      <c r="F162" s="23">
        <v>2136900</v>
      </c>
      <c r="G162" s="23">
        <v>1608400</v>
      </c>
      <c r="H162" s="23">
        <v>0</v>
      </c>
      <c r="I162" s="23">
        <v>0</v>
      </c>
      <c r="J162" s="22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2">
        <f t="shared" si="3"/>
        <v>2136900</v>
      </c>
    </row>
    <row r="163" spans="1:16" ht="25.5" x14ac:dyDescent="0.2">
      <c r="A163" s="18" t="s">
        <v>502</v>
      </c>
      <c r="B163" s="18" t="s">
        <v>148</v>
      </c>
      <c r="C163" s="24" t="s">
        <v>145</v>
      </c>
      <c r="D163" s="21" t="s">
        <v>149</v>
      </c>
      <c r="E163" s="22">
        <v>1999900</v>
      </c>
      <c r="F163" s="23">
        <v>1999900</v>
      </c>
      <c r="G163" s="23">
        <v>1608400</v>
      </c>
      <c r="H163" s="23">
        <v>0</v>
      </c>
      <c r="I163" s="23">
        <v>0</v>
      </c>
      <c r="J163" s="22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2">
        <f t="shared" si="3"/>
        <v>1999900</v>
      </c>
    </row>
    <row r="164" spans="1:16" x14ac:dyDescent="0.2">
      <c r="A164" s="18" t="s">
        <v>503</v>
      </c>
      <c r="B164" s="18" t="s">
        <v>504</v>
      </c>
      <c r="C164" s="24" t="s">
        <v>144</v>
      </c>
      <c r="D164" s="21" t="s">
        <v>505</v>
      </c>
      <c r="E164" s="22">
        <v>137000</v>
      </c>
      <c r="F164" s="23">
        <v>137000</v>
      </c>
      <c r="G164" s="23">
        <v>0</v>
      </c>
      <c r="H164" s="23">
        <v>0</v>
      </c>
      <c r="I164" s="23">
        <v>0</v>
      </c>
      <c r="J164" s="22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2">
        <f t="shared" si="3"/>
        <v>137000</v>
      </c>
    </row>
    <row r="165" spans="1:16" ht="25.5" x14ac:dyDescent="0.2">
      <c r="A165" s="18" t="s">
        <v>506</v>
      </c>
      <c r="B165" s="19"/>
      <c r="C165" s="20"/>
      <c r="D165" s="21" t="s">
        <v>507</v>
      </c>
      <c r="E165" s="22">
        <v>90590177.849999994</v>
      </c>
      <c r="F165" s="23">
        <v>84493700</v>
      </c>
      <c r="G165" s="23">
        <v>0</v>
      </c>
      <c r="H165" s="23">
        <v>0</v>
      </c>
      <c r="I165" s="23">
        <v>0</v>
      </c>
      <c r="J165" s="22">
        <v>10000000</v>
      </c>
      <c r="K165" s="23">
        <v>0</v>
      </c>
      <c r="L165" s="23">
        <v>0</v>
      </c>
      <c r="M165" s="23">
        <v>0</v>
      </c>
      <c r="N165" s="23">
        <v>10000000</v>
      </c>
      <c r="O165" s="23">
        <v>10000000</v>
      </c>
      <c r="P165" s="22">
        <f t="shared" si="3"/>
        <v>100590177.84999999</v>
      </c>
    </row>
    <row r="166" spans="1:16" ht="51" x14ac:dyDescent="0.2">
      <c r="A166" s="18" t="s">
        <v>508</v>
      </c>
      <c r="B166" s="19"/>
      <c r="C166" s="20"/>
      <c r="D166" s="21" t="s">
        <v>509</v>
      </c>
      <c r="E166" s="22">
        <v>90590177.849999994</v>
      </c>
      <c r="F166" s="23">
        <v>84493700</v>
      </c>
      <c r="G166" s="23">
        <v>0</v>
      </c>
      <c r="H166" s="23">
        <v>0</v>
      </c>
      <c r="I166" s="23">
        <v>0</v>
      </c>
      <c r="J166" s="22">
        <v>10000000</v>
      </c>
      <c r="K166" s="23">
        <v>0</v>
      </c>
      <c r="L166" s="23">
        <v>0</v>
      </c>
      <c r="M166" s="23">
        <v>0</v>
      </c>
      <c r="N166" s="23">
        <v>10000000</v>
      </c>
      <c r="O166" s="23">
        <v>10000000</v>
      </c>
      <c r="P166" s="22">
        <f t="shared" si="3"/>
        <v>100590177.84999999</v>
      </c>
    </row>
    <row r="167" spans="1:16" x14ac:dyDescent="0.2">
      <c r="A167" s="18" t="s">
        <v>510</v>
      </c>
      <c r="B167" s="18" t="s">
        <v>511</v>
      </c>
      <c r="C167" s="24" t="s">
        <v>170</v>
      </c>
      <c r="D167" s="21" t="s">
        <v>512</v>
      </c>
      <c r="E167" s="22">
        <v>6096477.8499999996</v>
      </c>
      <c r="F167" s="23">
        <v>0</v>
      </c>
      <c r="G167" s="23">
        <v>0</v>
      </c>
      <c r="H167" s="23">
        <v>0</v>
      </c>
      <c r="I167" s="23">
        <v>0</v>
      </c>
      <c r="J167" s="22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2">
        <f t="shared" si="3"/>
        <v>6096477.8499999996</v>
      </c>
    </row>
    <row r="168" spans="1:16" x14ac:dyDescent="0.2">
      <c r="A168" s="18" t="s">
        <v>513</v>
      </c>
      <c r="B168" s="18" t="s">
        <v>514</v>
      </c>
      <c r="C168" s="24" t="s">
        <v>148</v>
      </c>
      <c r="D168" s="21" t="s">
        <v>515</v>
      </c>
      <c r="E168" s="22">
        <v>28608300</v>
      </c>
      <c r="F168" s="23">
        <v>28608300</v>
      </c>
      <c r="G168" s="23">
        <v>0</v>
      </c>
      <c r="H168" s="23">
        <v>0</v>
      </c>
      <c r="I168" s="23">
        <v>0</v>
      </c>
      <c r="J168" s="22">
        <v>0</v>
      </c>
      <c r="K168" s="23">
        <v>0</v>
      </c>
      <c r="L168" s="23">
        <v>0</v>
      </c>
      <c r="M168" s="23">
        <v>0</v>
      </c>
      <c r="N168" s="23">
        <v>0</v>
      </c>
      <c r="O168" s="23">
        <v>0</v>
      </c>
      <c r="P168" s="22">
        <f t="shared" si="3"/>
        <v>28608300</v>
      </c>
    </row>
    <row r="169" spans="1:16" ht="25.5" x14ac:dyDescent="0.2">
      <c r="A169" s="18" t="s">
        <v>516</v>
      </c>
      <c r="B169" s="18" t="s">
        <v>517</v>
      </c>
      <c r="C169" s="24" t="s">
        <v>148</v>
      </c>
      <c r="D169" s="21" t="s">
        <v>91</v>
      </c>
      <c r="E169" s="22">
        <v>50155900</v>
      </c>
      <c r="F169" s="23">
        <v>50155900</v>
      </c>
      <c r="G169" s="23">
        <v>0</v>
      </c>
      <c r="H169" s="23">
        <v>0</v>
      </c>
      <c r="I169" s="23">
        <v>0</v>
      </c>
      <c r="J169" s="22">
        <v>0</v>
      </c>
      <c r="K169" s="23">
        <v>0</v>
      </c>
      <c r="L169" s="23">
        <v>0</v>
      </c>
      <c r="M169" s="23">
        <v>0</v>
      </c>
      <c r="N169" s="23">
        <v>0</v>
      </c>
      <c r="O169" s="23">
        <v>0</v>
      </c>
      <c r="P169" s="22">
        <f t="shared" si="3"/>
        <v>50155900</v>
      </c>
    </row>
    <row r="170" spans="1:16" x14ac:dyDescent="0.2">
      <c r="A170" s="18" t="s">
        <v>518</v>
      </c>
      <c r="B170" s="18" t="s">
        <v>519</v>
      </c>
      <c r="C170" s="24" t="s">
        <v>148</v>
      </c>
      <c r="D170" s="21" t="s">
        <v>520</v>
      </c>
      <c r="E170" s="22">
        <v>5729500</v>
      </c>
      <c r="F170" s="23">
        <v>5729500</v>
      </c>
      <c r="G170" s="23">
        <v>0</v>
      </c>
      <c r="H170" s="23">
        <v>0</v>
      </c>
      <c r="I170" s="23">
        <v>0</v>
      </c>
      <c r="J170" s="22">
        <v>10000000</v>
      </c>
      <c r="K170" s="23">
        <v>0</v>
      </c>
      <c r="L170" s="23">
        <v>0</v>
      </c>
      <c r="M170" s="23">
        <v>0</v>
      </c>
      <c r="N170" s="23">
        <v>10000000</v>
      </c>
      <c r="O170" s="23">
        <v>10000000</v>
      </c>
      <c r="P170" s="22">
        <f t="shared" si="3"/>
        <v>15729500</v>
      </c>
    </row>
    <row r="171" spans="1:16" x14ac:dyDescent="0.2">
      <c r="A171" s="34"/>
      <c r="B171" s="35" t="s">
        <v>521</v>
      </c>
      <c r="C171" s="36"/>
      <c r="D171" s="22" t="s">
        <v>6</v>
      </c>
      <c r="E171" s="22">
        <v>518964528.00000006</v>
      </c>
      <c r="F171" s="22">
        <v>511242611.15000004</v>
      </c>
      <c r="G171" s="22">
        <v>134243763</v>
      </c>
      <c r="H171" s="22">
        <v>23785650</v>
      </c>
      <c r="I171" s="22">
        <v>1625439</v>
      </c>
      <c r="J171" s="22">
        <v>286689252.48000002</v>
      </c>
      <c r="K171" s="22">
        <v>12002911.210000001</v>
      </c>
      <c r="L171" s="22">
        <v>1623800</v>
      </c>
      <c r="M171" s="22">
        <v>400025.72</v>
      </c>
      <c r="N171" s="22">
        <v>274686341.26999998</v>
      </c>
      <c r="O171" s="22">
        <v>243804818</v>
      </c>
      <c r="P171" s="22">
        <f t="shared" si="3"/>
        <v>805653780.48000002</v>
      </c>
    </row>
    <row r="173" spans="1:16" x14ac:dyDescent="0.2">
      <c r="B173" s="324" t="s">
        <v>98</v>
      </c>
      <c r="C173" s="324"/>
      <c r="I173" s="86" t="s">
        <v>99</v>
      </c>
    </row>
    <row r="174" spans="1:16" ht="7.5" customHeight="1" x14ac:dyDescent="0.2">
      <c r="B174" s="1"/>
      <c r="I174" s="1"/>
    </row>
    <row r="175" spans="1:16" x14ac:dyDescent="0.2">
      <c r="A175" s="37" t="s">
        <v>522</v>
      </c>
    </row>
    <row r="176" spans="1:16" ht="10.5" customHeight="1" x14ac:dyDescent="0.2">
      <c r="A176" s="37" t="s">
        <v>523</v>
      </c>
    </row>
    <row r="177" spans="1:1" ht="12" customHeight="1" x14ac:dyDescent="0.2">
      <c r="A177" s="37" t="s">
        <v>524</v>
      </c>
    </row>
    <row r="178" spans="1:1" ht="10.5" customHeight="1" x14ac:dyDescent="0.2">
      <c r="A178" s="37" t="s">
        <v>525</v>
      </c>
    </row>
  </sheetData>
  <mergeCells count="26">
    <mergeCell ref="B173:C173"/>
    <mergeCell ref="J8:O8"/>
    <mergeCell ref="P8:P11"/>
    <mergeCell ref="E9:E11"/>
    <mergeCell ref="F9:F11"/>
    <mergeCell ref="G9:H9"/>
    <mergeCell ref="I9:I11"/>
    <mergeCell ref="J9:J11"/>
    <mergeCell ref="K9:K11"/>
    <mergeCell ref="L9:M9"/>
    <mergeCell ref="N9:N11"/>
    <mergeCell ref="G10:G11"/>
    <mergeCell ref="H10:H11"/>
    <mergeCell ref="L10:L11"/>
    <mergeCell ref="M10:M11"/>
    <mergeCell ref="O10:O11"/>
    <mergeCell ref="M1:P1"/>
    <mergeCell ref="M2:P2"/>
    <mergeCell ref="M3:P3"/>
    <mergeCell ref="A5:P5"/>
    <mergeCell ref="A6:P6"/>
    <mergeCell ref="A8:A11"/>
    <mergeCell ref="B8:B11"/>
    <mergeCell ref="C8:C11"/>
    <mergeCell ref="D8:D11"/>
    <mergeCell ref="E8:I8"/>
  </mergeCells>
  <pageMargins left="0.196850393700787" right="0.196850393700787" top="0.39370078740157499" bottom="0.196850393700787" header="0" footer="0"/>
  <pageSetup paperSize="9" scale="70" fitToHeight="50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opLeftCell="D1" workbookViewId="0">
      <selection activeCell="D2" sqref="D2"/>
    </sheetView>
  </sheetViews>
  <sheetFormatPr defaultRowHeight="12.75" x14ac:dyDescent="0.2"/>
  <cols>
    <col min="1" max="3" width="12" customWidth="1"/>
    <col min="4" max="4" width="40.7109375" customWidth="1"/>
    <col min="5" max="8" width="10.42578125" bestFit="1" customWidth="1"/>
    <col min="9" max="9" width="11" bestFit="1" customWidth="1"/>
    <col min="10" max="11" width="10" bestFit="1" customWidth="1"/>
    <col min="12" max="13" width="11" bestFit="1" customWidth="1"/>
    <col min="14" max="15" width="10.42578125" bestFit="1" customWidth="1"/>
    <col min="16" max="16" width="11" bestFit="1" customWidth="1"/>
  </cols>
  <sheetData>
    <row r="1" spans="1:16" x14ac:dyDescent="0.2">
      <c r="A1" t="s">
        <v>0</v>
      </c>
      <c r="P1" t="s">
        <v>526</v>
      </c>
    </row>
    <row r="2" spans="1:16" x14ac:dyDescent="0.2">
      <c r="M2" s="318" t="s">
        <v>100</v>
      </c>
      <c r="N2" s="318"/>
      <c r="O2" s="318"/>
      <c r="P2" s="318"/>
    </row>
    <row r="3" spans="1:16" x14ac:dyDescent="0.2">
      <c r="M3" s="318" t="s">
        <v>101</v>
      </c>
      <c r="N3" s="318"/>
      <c r="O3" s="318"/>
      <c r="P3" s="318"/>
    </row>
    <row r="5" spans="1:16" x14ac:dyDescent="0.2">
      <c r="A5" s="319" t="s">
        <v>527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</row>
    <row r="6" spans="1:16" x14ac:dyDescent="0.2">
      <c r="A6" s="319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</row>
    <row r="7" spans="1:16" x14ac:dyDescent="0.2">
      <c r="P7" s="15" t="s">
        <v>3</v>
      </c>
    </row>
    <row r="8" spans="1:16" x14ac:dyDescent="0.2">
      <c r="A8" s="322" t="s">
        <v>129</v>
      </c>
      <c r="B8" s="322" t="s">
        <v>130</v>
      </c>
      <c r="C8" s="322" t="s">
        <v>131</v>
      </c>
      <c r="D8" s="317" t="s">
        <v>132</v>
      </c>
      <c r="E8" s="317" t="s">
        <v>528</v>
      </c>
      <c r="F8" s="317"/>
      <c r="G8" s="317"/>
      <c r="H8" s="317"/>
      <c r="I8" s="317" t="s">
        <v>529</v>
      </c>
      <c r="J8" s="317"/>
      <c r="K8" s="317"/>
      <c r="L8" s="317"/>
      <c r="M8" s="321" t="s">
        <v>530</v>
      </c>
      <c r="N8" s="317"/>
      <c r="O8" s="317"/>
      <c r="P8" s="317"/>
    </row>
    <row r="9" spans="1:16" x14ac:dyDescent="0.2">
      <c r="A9" s="317"/>
      <c r="B9" s="317"/>
      <c r="C9" s="317"/>
      <c r="D9" s="317"/>
      <c r="E9" s="317" t="s">
        <v>7</v>
      </c>
      <c r="F9" s="317" t="s">
        <v>8</v>
      </c>
      <c r="G9" s="16" t="s">
        <v>135</v>
      </c>
      <c r="H9" s="321" t="s">
        <v>531</v>
      </c>
      <c r="I9" s="317" t="s">
        <v>7</v>
      </c>
      <c r="J9" s="317" t="s">
        <v>8</v>
      </c>
      <c r="K9" s="16" t="s">
        <v>135</v>
      </c>
      <c r="L9" s="321" t="s">
        <v>531</v>
      </c>
      <c r="M9" s="321" t="s">
        <v>7</v>
      </c>
      <c r="N9" s="321" t="s">
        <v>8</v>
      </c>
      <c r="O9" s="17" t="s">
        <v>135</v>
      </c>
      <c r="P9" s="321" t="s">
        <v>531</v>
      </c>
    </row>
    <row r="10" spans="1:16" x14ac:dyDescent="0.2">
      <c r="A10" s="317"/>
      <c r="B10" s="317"/>
      <c r="C10" s="317"/>
      <c r="D10" s="317"/>
      <c r="E10" s="317"/>
      <c r="F10" s="317"/>
      <c r="G10" s="317" t="s">
        <v>139</v>
      </c>
      <c r="H10" s="317"/>
      <c r="I10" s="317"/>
      <c r="J10" s="317"/>
      <c r="K10" s="317" t="s">
        <v>139</v>
      </c>
      <c r="L10" s="317"/>
      <c r="M10" s="317"/>
      <c r="N10" s="317"/>
      <c r="O10" s="321" t="s">
        <v>139</v>
      </c>
      <c r="P10" s="317"/>
    </row>
    <row r="11" spans="1:16" ht="44.25" customHeight="1" x14ac:dyDescent="0.2">
      <c r="A11" s="317"/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</row>
    <row r="12" spans="1:16" x14ac:dyDescent="0.2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7">
        <v>8</v>
      </c>
      <c r="I12" s="16">
        <v>9</v>
      </c>
      <c r="J12" s="16">
        <v>10</v>
      </c>
      <c r="K12" s="16">
        <v>11</v>
      </c>
      <c r="L12" s="17">
        <v>12</v>
      </c>
      <c r="M12" s="17">
        <v>13</v>
      </c>
      <c r="N12" s="17">
        <v>14</v>
      </c>
      <c r="O12" s="17">
        <v>15</v>
      </c>
      <c r="P12" s="17">
        <v>16</v>
      </c>
    </row>
    <row r="13" spans="1:16" x14ac:dyDescent="0.2">
      <c r="A13" s="18" t="s">
        <v>140</v>
      </c>
      <c r="B13" s="19"/>
      <c r="C13" s="19"/>
      <c r="D13" s="38" t="s">
        <v>141</v>
      </c>
      <c r="E13" s="23">
        <v>0</v>
      </c>
      <c r="F13" s="23">
        <v>6237495</v>
      </c>
      <c r="G13" s="23">
        <v>6237495</v>
      </c>
      <c r="H13" s="22">
        <f t="shared" ref="H13:H26" si="0">E13+F13</f>
        <v>6237495</v>
      </c>
      <c r="I13" s="23">
        <v>0</v>
      </c>
      <c r="J13" s="23">
        <v>-500000</v>
      </c>
      <c r="K13" s="23">
        <v>-500000</v>
      </c>
      <c r="L13" s="22">
        <f t="shared" ref="L13:L26" si="1">I13+J13</f>
        <v>-500000</v>
      </c>
      <c r="M13" s="22">
        <f t="shared" ref="M13:O26" si="2">E13+I13</f>
        <v>0</v>
      </c>
      <c r="N13" s="22">
        <f t="shared" si="2"/>
        <v>5737495</v>
      </c>
      <c r="O13" s="22">
        <f t="shared" si="2"/>
        <v>5737495</v>
      </c>
      <c r="P13" s="22">
        <f t="shared" ref="P13:P26" si="3">M13+N13</f>
        <v>5737495</v>
      </c>
    </row>
    <row r="14" spans="1:16" x14ac:dyDescent="0.2">
      <c r="A14" s="18" t="s">
        <v>142</v>
      </c>
      <c r="B14" s="19"/>
      <c r="C14" s="19"/>
      <c r="D14" s="38" t="s">
        <v>141</v>
      </c>
      <c r="E14" s="23">
        <v>0</v>
      </c>
      <c r="F14" s="23">
        <v>6237495</v>
      </c>
      <c r="G14" s="23">
        <v>6237495</v>
      </c>
      <c r="H14" s="22">
        <f t="shared" si="0"/>
        <v>6237495</v>
      </c>
      <c r="I14" s="23">
        <v>0</v>
      </c>
      <c r="J14" s="23">
        <v>-500000</v>
      </c>
      <c r="K14" s="23">
        <v>-500000</v>
      </c>
      <c r="L14" s="22">
        <f t="shared" si="1"/>
        <v>-500000</v>
      </c>
      <c r="M14" s="22">
        <f t="shared" si="2"/>
        <v>0</v>
      </c>
      <c r="N14" s="22">
        <f t="shared" si="2"/>
        <v>5737495</v>
      </c>
      <c r="O14" s="22">
        <f t="shared" si="2"/>
        <v>5737495</v>
      </c>
      <c r="P14" s="22">
        <f t="shared" si="3"/>
        <v>5737495</v>
      </c>
    </row>
    <row r="15" spans="1:16" ht="51" x14ac:dyDescent="0.2">
      <c r="A15" s="18" t="s">
        <v>532</v>
      </c>
      <c r="B15" s="18" t="s">
        <v>533</v>
      </c>
      <c r="C15" s="18" t="s">
        <v>463</v>
      </c>
      <c r="D15" s="38" t="s">
        <v>534</v>
      </c>
      <c r="E15" s="23">
        <v>0</v>
      </c>
      <c r="F15" s="23">
        <v>6237495</v>
      </c>
      <c r="G15" s="23">
        <v>6237495</v>
      </c>
      <c r="H15" s="22">
        <f t="shared" si="0"/>
        <v>6237495</v>
      </c>
      <c r="I15" s="23">
        <v>0</v>
      </c>
      <c r="J15" s="23">
        <v>0</v>
      </c>
      <c r="K15" s="23">
        <v>0</v>
      </c>
      <c r="L15" s="22">
        <f t="shared" si="1"/>
        <v>0</v>
      </c>
      <c r="M15" s="22">
        <f t="shared" si="2"/>
        <v>0</v>
      </c>
      <c r="N15" s="22">
        <f t="shared" si="2"/>
        <v>6237495</v>
      </c>
      <c r="O15" s="22">
        <f t="shared" si="2"/>
        <v>6237495</v>
      </c>
      <c r="P15" s="22">
        <f t="shared" si="3"/>
        <v>6237495</v>
      </c>
    </row>
    <row r="16" spans="1:16" ht="25.5" x14ac:dyDescent="0.2">
      <c r="A16" s="16"/>
      <c r="B16" s="25" t="s">
        <v>535</v>
      </c>
      <c r="C16" s="16"/>
      <c r="D16" s="39" t="s">
        <v>536</v>
      </c>
      <c r="E16" s="29">
        <v>0</v>
      </c>
      <c r="F16" s="29">
        <v>6237495</v>
      </c>
      <c r="G16" s="29">
        <v>6237495</v>
      </c>
      <c r="H16" s="28">
        <f t="shared" si="0"/>
        <v>6237495</v>
      </c>
      <c r="I16" s="29">
        <v>0</v>
      </c>
      <c r="J16" s="29">
        <v>0</v>
      </c>
      <c r="K16" s="29">
        <v>0</v>
      </c>
      <c r="L16" s="28">
        <f t="shared" si="1"/>
        <v>0</v>
      </c>
      <c r="M16" s="28">
        <f t="shared" si="2"/>
        <v>0</v>
      </c>
      <c r="N16" s="28">
        <f t="shared" si="2"/>
        <v>6237495</v>
      </c>
      <c r="O16" s="28">
        <f t="shared" si="2"/>
        <v>6237495</v>
      </c>
      <c r="P16" s="28">
        <f t="shared" si="3"/>
        <v>6237495</v>
      </c>
    </row>
    <row r="17" spans="1:16" ht="89.25" x14ac:dyDescent="0.2">
      <c r="A17" s="18" t="s">
        <v>537</v>
      </c>
      <c r="B17" s="18" t="s">
        <v>538</v>
      </c>
      <c r="C17" s="18" t="s">
        <v>463</v>
      </c>
      <c r="D17" s="38" t="s">
        <v>539</v>
      </c>
      <c r="E17" s="23">
        <v>0</v>
      </c>
      <c r="F17" s="23">
        <v>0</v>
      </c>
      <c r="G17" s="23">
        <v>0</v>
      </c>
      <c r="H17" s="22">
        <f t="shared" si="0"/>
        <v>0</v>
      </c>
      <c r="I17" s="23">
        <v>0</v>
      </c>
      <c r="J17" s="23">
        <v>-500000</v>
      </c>
      <c r="K17" s="23">
        <v>-500000</v>
      </c>
      <c r="L17" s="22">
        <f t="shared" si="1"/>
        <v>-500000</v>
      </c>
      <c r="M17" s="22">
        <f t="shared" si="2"/>
        <v>0</v>
      </c>
      <c r="N17" s="22">
        <f t="shared" si="2"/>
        <v>-500000</v>
      </c>
      <c r="O17" s="22">
        <f t="shared" si="2"/>
        <v>-500000</v>
      </c>
      <c r="P17" s="22">
        <f t="shared" si="3"/>
        <v>-500000</v>
      </c>
    </row>
    <row r="18" spans="1:16" ht="25.5" x14ac:dyDescent="0.2">
      <c r="A18" s="16"/>
      <c r="B18" s="25" t="s">
        <v>540</v>
      </c>
      <c r="C18" s="16"/>
      <c r="D18" s="39" t="s">
        <v>541</v>
      </c>
      <c r="E18" s="29">
        <v>0</v>
      </c>
      <c r="F18" s="29">
        <v>0</v>
      </c>
      <c r="G18" s="29">
        <v>0</v>
      </c>
      <c r="H18" s="28">
        <f t="shared" si="0"/>
        <v>0</v>
      </c>
      <c r="I18" s="29">
        <v>0</v>
      </c>
      <c r="J18" s="29">
        <v>-500000</v>
      </c>
      <c r="K18" s="29">
        <v>-500000</v>
      </c>
      <c r="L18" s="28">
        <f t="shared" si="1"/>
        <v>-500000</v>
      </c>
      <c r="M18" s="28">
        <f t="shared" si="2"/>
        <v>0</v>
      </c>
      <c r="N18" s="28">
        <f t="shared" si="2"/>
        <v>-500000</v>
      </c>
      <c r="O18" s="28">
        <f t="shared" si="2"/>
        <v>-500000</v>
      </c>
      <c r="P18" s="28">
        <f t="shared" si="3"/>
        <v>-500000</v>
      </c>
    </row>
    <row r="19" spans="1:16" ht="25.5" x14ac:dyDescent="0.2">
      <c r="A19" s="18" t="s">
        <v>423</v>
      </c>
      <c r="B19" s="19"/>
      <c r="C19" s="19"/>
      <c r="D19" s="38" t="s">
        <v>424</v>
      </c>
      <c r="E19" s="23">
        <v>1400000</v>
      </c>
      <c r="F19" s="23">
        <v>0</v>
      </c>
      <c r="G19" s="23">
        <v>0</v>
      </c>
      <c r="H19" s="22">
        <f t="shared" si="0"/>
        <v>1400000</v>
      </c>
      <c r="I19" s="23">
        <v>-1400000</v>
      </c>
      <c r="J19" s="23">
        <v>0</v>
      </c>
      <c r="K19" s="23">
        <v>0</v>
      </c>
      <c r="L19" s="22">
        <f t="shared" si="1"/>
        <v>-1400000</v>
      </c>
      <c r="M19" s="22">
        <f t="shared" si="2"/>
        <v>0</v>
      </c>
      <c r="N19" s="22">
        <f t="shared" si="2"/>
        <v>0</v>
      </c>
      <c r="O19" s="22">
        <f t="shared" si="2"/>
        <v>0</v>
      </c>
      <c r="P19" s="22">
        <f t="shared" si="3"/>
        <v>0</v>
      </c>
    </row>
    <row r="20" spans="1:16" ht="25.5" x14ac:dyDescent="0.2">
      <c r="A20" s="18" t="s">
        <v>425</v>
      </c>
      <c r="B20" s="19"/>
      <c r="C20" s="19"/>
      <c r="D20" s="38" t="s">
        <v>424</v>
      </c>
      <c r="E20" s="23">
        <v>1400000</v>
      </c>
      <c r="F20" s="23">
        <v>0</v>
      </c>
      <c r="G20" s="23">
        <v>0</v>
      </c>
      <c r="H20" s="22">
        <f t="shared" si="0"/>
        <v>1400000</v>
      </c>
      <c r="I20" s="23">
        <v>-1400000</v>
      </c>
      <c r="J20" s="23">
        <v>0</v>
      </c>
      <c r="K20" s="23">
        <v>0</v>
      </c>
      <c r="L20" s="22">
        <f t="shared" si="1"/>
        <v>-1400000</v>
      </c>
      <c r="M20" s="22">
        <f t="shared" si="2"/>
        <v>0</v>
      </c>
      <c r="N20" s="22">
        <f t="shared" si="2"/>
        <v>0</v>
      </c>
      <c r="O20" s="22">
        <f t="shared" si="2"/>
        <v>0</v>
      </c>
      <c r="P20" s="22">
        <f t="shared" si="3"/>
        <v>0</v>
      </c>
    </row>
    <row r="21" spans="1:16" ht="25.5" x14ac:dyDescent="0.2">
      <c r="A21" s="18" t="s">
        <v>542</v>
      </c>
      <c r="B21" s="19"/>
      <c r="C21" s="19"/>
      <c r="D21" s="38" t="s">
        <v>543</v>
      </c>
      <c r="E21" s="23">
        <v>1400000</v>
      </c>
      <c r="F21" s="23">
        <v>0</v>
      </c>
      <c r="G21" s="23">
        <v>0</v>
      </c>
      <c r="H21" s="22">
        <f t="shared" si="0"/>
        <v>1400000</v>
      </c>
      <c r="I21" s="23">
        <v>-1400000</v>
      </c>
      <c r="J21" s="23">
        <v>0</v>
      </c>
      <c r="K21" s="23">
        <v>0</v>
      </c>
      <c r="L21" s="22">
        <f t="shared" si="1"/>
        <v>-1400000</v>
      </c>
      <c r="M21" s="22">
        <f t="shared" si="2"/>
        <v>0</v>
      </c>
      <c r="N21" s="22">
        <f t="shared" si="2"/>
        <v>0</v>
      </c>
      <c r="O21" s="22">
        <f t="shared" si="2"/>
        <v>0</v>
      </c>
      <c r="P21" s="22">
        <f t="shared" si="3"/>
        <v>0</v>
      </c>
    </row>
    <row r="22" spans="1:16" ht="25.5" x14ac:dyDescent="0.2">
      <c r="A22" s="18" t="s">
        <v>544</v>
      </c>
      <c r="B22" s="18" t="s">
        <v>545</v>
      </c>
      <c r="C22" s="18" t="s">
        <v>463</v>
      </c>
      <c r="D22" s="38" t="s">
        <v>546</v>
      </c>
      <c r="E22" s="23">
        <v>1400000</v>
      </c>
      <c r="F22" s="23">
        <v>0</v>
      </c>
      <c r="G22" s="23">
        <v>0</v>
      </c>
      <c r="H22" s="22">
        <f t="shared" si="0"/>
        <v>1400000</v>
      </c>
      <c r="I22" s="23">
        <v>0</v>
      </c>
      <c r="J22" s="23">
        <v>0</v>
      </c>
      <c r="K22" s="23">
        <v>0</v>
      </c>
      <c r="L22" s="22">
        <f t="shared" si="1"/>
        <v>0</v>
      </c>
      <c r="M22" s="22">
        <f t="shared" si="2"/>
        <v>1400000</v>
      </c>
      <c r="N22" s="22">
        <f t="shared" si="2"/>
        <v>0</v>
      </c>
      <c r="O22" s="22">
        <f t="shared" si="2"/>
        <v>0</v>
      </c>
      <c r="P22" s="22">
        <f t="shared" si="3"/>
        <v>1400000</v>
      </c>
    </row>
    <row r="23" spans="1:16" ht="25.5" x14ac:dyDescent="0.2">
      <c r="A23" s="16"/>
      <c r="B23" s="25" t="s">
        <v>535</v>
      </c>
      <c r="C23" s="16"/>
      <c r="D23" s="39" t="s">
        <v>536</v>
      </c>
      <c r="E23" s="29">
        <v>1400000</v>
      </c>
      <c r="F23" s="29">
        <v>0</v>
      </c>
      <c r="G23" s="29">
        <v>0</v>
      </c>
      <c r="H23" s="28">
        <f t="shared" si="0"/>
        <v>1400000</v>
      </c>
      <c r="I23" s="29">
        <v>0</v>
      </c>
      <c r="J23" s="29">
        <v>0</v>
      </c>
      <c r="K23" s="29">
        <v>0</v>
      </c>
      <c r="L23" s="28">
        <f t="shared" si="1"/>
        <v>0</v>
      </c>
      <c r="M23" s="28">
        <f t="shared" si="2"/>
        <v>1400000</v>
      </c>
      <c r="N23" s="28">
        <f t="shared" si="2"/>
        <v>0</v>
      </c>
      <c r="O23" s="28">
        <f t="shared" si="2"/>
        <v>0</v>
      </c>
      <c r="P23" s="28">
        <f t="shared" si="3"/>
        <v>1400000</v>
      </c>
    </row>
    <row r="24" spans="1:16" x14ac:dyDescent="0.2">
      <c r="A24" s="18" t="s">
        <v>547</v>
      </c>
      <c r="B24" s="18" t="s">
        <v>548</v>
      </c>
      <c r="C24" s="18" t="s">
        <v>463</v>
      </c>
      <c r="D24" s="38" t="s">
        <v>549</v>
      </c>
      <c r="E24" s="23">
        <v>0</v>
      </c>
      <c r="F24" s="23">
        <v>0</v>
      </c>
      <c r="G24" s="23">
        <v>0</v>
      </c>
      <c r="H24" s="22">
        <f t="shared" si="0"/>
        <v>0</v>
      </c>
      <c r="I24" s="23">
        <v>-1400000</v>
      </c>
      <c r="J24" s="23">
        <v>0</v>
      </c>
      <c r="K24" s="23">
        <v>0</v>
      </c>
      <c r="L24" s="22">
        <f t="shared" si="1"/>
        <v>-1400000</v>
      </c>
      <c r="M24" s="22">
        <f t="shared" si="2"/>
        <v>-1400000</v>
      </c>
      <c r="N24" s="22">
        <f t="shared" si="2"/>
        <v>0</v>
      </c>
      <c r="O24" s="22">
        <f t="shared" si="2"/>
        <v>0</v>
      </c>
      <c r="P24" s="22">
        <f t="shared" si="3"/>
        <v>-1400000</v>
      </c>
    </row>
    <row r="25" spans="1:16" ht="25.5" x14ac:dyDescent="0.2">
      <c r="A25" s="16"/>
      <c r="B25" s="25" t="s">
        <v>540</v>
      </c>
      <c r="C25" s="16"/>
      <c r="D25" s="39" t="s">
        <v>541</v>
      </c>
      <c r="E25" s="29">
        <v>0</v>
      </c>
      <c r="F25" s="29">
        <v>0</v>
      </c>
      <c r="G25" s="29">
        <v>0</v>
      </c>
      <c r="H25" s="28">
        <f t="shared" si="0"/>
        <v>0</v>
      </c>
      <c r="I25" s="29">
        <v>-1400000</v>
      </c>
      <c r="J25" s="29">
        <v>0</v>
      </c>
      <c r="K25" s="29">
        <v>0</v>
      </c>
      <c r="L25" s="28">
        <f t="shared" si="1"/>
        <v>-1400000</v>
      </c>
      <c r="M25" s="28">
        <f t="shared" si="2"/>
        <v>-1400000</v>
      </c>
      <c r="N25" s="28">
        <f t="shared" si="2"/>
        <v>0</v>
      </c>
      <c r="O25" s="28">
        <f t="shared" si="2"/>
        <v>0</v>
      </c>
      <c r="P25" s="28">
        <f t="shared" si="3"/>
        <v>-1400000</v>
      </c>
    </row>
    <row r="26" spans="1:16" x14ac:dyDescent="0.2">
      <c r="A26" s="34"/>
      <c r="B26" s="35" t="s">
        <v>521</v>
      </c>
      <c r="C26" s="34"/>
      <c r="D26" s="11" t="s">
        <v>6</v>
      </c>
      <c r="E26" s="22">
        <v>1400000</v>
      </c>
      <c r="F26" s="22">
        <v>6237495</v>
      </c>
      <c r="G26" s="22">
        <v>6237495</v>
      </c>
      <c r="H26" s="22">
        <f t="shared" si="0"/>
        <v>7637495</v>
      </c>
      <c r="I26" s="22">
        <v>-1400000</v>
      </c>
      <c r="J26" s="22">
        <v>-500000</v>
      </c>
      <c r="K26" s="22">
        <v>-500000</v>
      </c>
      <c r="L26" s="22">
        <f t="shared" si="1"/>
        <v>-1900000</v>
      </c>
      <c r="M26" s="22">
        <f t="shared" si="2"/>
        <v>0</v>
      </c>
      <c r="N26" s="22">
        <f t="shared" si="2"/>
        <v>5737495</v>
      </c>
      <c r="O26" s="22">
        <f t="shared" si="2"/>
        <v>5737495</v>
      </c>
      <c r="P26" s="22">
        <f t="shared" si="3"/>
        <v>5737495</v>
      </c>
    </row>
    <row r="29" spans="1:16" x14ac:dyDescent="0.2">
      <c r="B29" s="1" t="s">
        <v>98</v>
      </c>
      <c r="I29" s="1" t="s">
        <v>99</v>
      </c>
    </row>
    <row r="32" spans="1:16" x14ac:dyDescent="0.2">
      <c r="A32" s="37" t="s">
        <v>522</v>
      </c>
    </row>
    <row r="33" spans="1:1" x14ac:dyDescent="0.2">
      <c r="A33" s="37" t="s">
        <v>523</v>
      </c>
    </row>
    <row r="34" spans="1:1" x14ac:dyDescent="0.2">
      <c r="A34" s="37" t="s">
        <v>524</v>
      </c>
    </row>
    <row r="35" spans="1:1" x14ac:dyDescent="0.2">
      <c r="A35" s="37" t="s">
        <v>525</v>
      </c>
    </row>
  </sheetData>
  <mergeCells count="23">
    <mergeCell ref="M2:P2"/>
    <mergeCell ref="M3:P3"/>
    <mergeCell ref="A5:P5"/>
    <mergeCell ref="A6:P6"/>
    <mergeCell ref="A8:A11"/>
    <mergeCell ref="B8:B11"/>
    <mergeCell ref="C8:C11"/>
    <mergeCell ref="D8:D11"/>
    <mergeCell ref="E8:H8"/>
    <mergeCell ref="I8:L8"/>
    <mergeCell ref="G10:G11"/>
    <mergeCell ref="K10:K11"/>
    <mergeCell ref="O10:O11"/>
    <mergeCell ref="M8:P8"/>
    <mergeCell ref="E9:E11"/>
    <mergeCell ref="F9:F11"/>
    <mergeCell ref="N9:N11"/>
    <mergeCell ref="P9:P11"/>
    <mergeCell ref="H9:H11"/>
    <mergeCell ref="I9:I11"/>
    <mergeCell ref="J9:J11"/>
    <mergeCell ref="L9:L11"/>
    <mergeCell ref="M9:M11"/>
  </mergeCells>
  <pageMargins left="0.59055118110236204" right="0.59055118110236204" top="0.39370078740157499" bottom="0.39370078740157499" header="0" footer="0"/>
  <pageSetup paperSize="9" fitToHeight="50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3"/>
  <sheetViews>
    <sheetView showGridLines="0" showZeros="0" topLeftCell="D1" workbookViewId="0">
      <selection activeCell="H49" sqref="H49"/>
    </sheetView>
  </sheetViews>
  <sheetFormatPr defaultColWidth="7.85546875" defaultRowHeight="12.75" x14ac:dyDescent="0.2"/>
  <cols>
    <col min="1" max="1" width="0.28515625" style="155" hidden="1" customWidth="1"/>
    <col min="2" max="2" width="3.7109375" style="155" hidden="1" customWidth="1"/>
    <col min="3" max="3" width="1" style="155" hidden="1" customWidth="1"/>
    <col min="4" max="4" width="14.7109375" style="155" customWidth="1"/>
    <col min="5" max="5" width="18.7109375" style="155" customWidth="1"/>
    <col min="6" max="6" width="15" style="155" customWidth="1"/>
    <col min="7" max="7" width="16.28515625" style="155" customWidth="1"/>
    <col min="8" max="8" width="41.28515625" style="156" customWidth="1"/>
    <col min="9" max="9" width="20.28515625" style="156" customWidth="1"/>
    <col min="10" max="10" width="22.42578125" style="155" customWidth="1"/>
    <col min="11" max="11" width="19.85546875" style="155" customWidth="1"/>
    <col min="12" max="12" width="15.7109375" style="155" customWidth="1"/>
    <col min="13" max="13" width="20" style="155" customWidth="1"/>
    <col min="14" max="14" width="16" style="155" customWidth="1"/>
    <col min="15" max="15" width="15.7109375" style="155" customWidth="1"/>
    <col min="16" max="16" width="18.28515625" style="155" customWidth="1"/>
    <col min="17" max="17" width="21" style="155" customWidth="1"/>
    <col min="18" max="18" width="18.28515625" style="155" customWidth="1"/>
    <col min="19" max="19" width="16.42578125" style="155" customWidth="1"/>
    <col min="20" max="20" width="16.5703125" style="155" customWidth="1"/>
    <col min="21" max="21" width="18.5703125" style="155" customWidth="1"/>
    <col min="22" max="22" width="16.5703125" style="155" customWidth="1"/>
    <col min="23" max="23" width="22.42578125" style="155" customWidth="1"/>
    <col min="24" max="24" width="32" style="155" customWidth="1"/>
    <col min="25" max="25" width="14.7109375" style="155" customWidth="1"/>
    <col min="26" max="26" width="17.28515625" style="155" customWidth="1"/>
    <col min="27" max="16384" width="7.85546875" style="155"/>
  </cols>
  <sheetData>
    <row r="1" spans="1:11" ht="70.900000000000006" customHeight="1" x14ac:dyDescent="0.2">
      <c r="E1" s="214"/>
      <c r="F1" s="214"/>
      <c r="G1" s="214"/>
      <c r="H1" s="329" t="s">
        <v>694</v>
      </c>
      <c r="I1" s="329"/>
      <c r="J1" s="329"/>
      <c r="K1" s="329"/>
    </row>
    <row r="2" spans="1:11" ht="54" customHeight="1" x14ac:dyDescent="0.2">
      <c r="A2" s="213"/>
      <c r="B2" s="213"/>
      <c r="C2" s="213"/>
      <c r="D2" s="330" t="s">
        <v>693</v>
      </c>
      <c r="E2" s="330"/>
      <c r="F2" s="330"/>
      <c r="G2" s="330"/>
      <c r="H2" s="330"/>
      <c r="I2" s="330"/>
      <c r="J2" s="330"/>
      <c r="K2" s="330"/>
    </row>
    <row r="3" spans="1:11" ht="17.25" customHeight="1" x14ac:dyDescent="0.2">
      <c r="A3" s="213"/>
      <c r="B3" s="213"/>
      <c r="C3" s="213"/>
      <c r="D3" s="213"/>
      <c r="H3" s="212"/>
      <c r="I3" s="211"/>
      <c r="J3" s="210"/>
      <c r="K3" s="209" t="s">
        <v>3</v>
      </c>
    </row>
    <row r="4" spans="1:11" s="204" customFormat="1" ht="48" customHeight="1" x14ac:dyDescent="0.25">
      <c r="A4" s="208" t="s">
        <v>692</v>
      </c>
      <c r="B4" s="207" t="s">
        <v>668</v>
      </c>
      <c r="C4" s="206">
        <v>0</v>
      </c>
      <c r="D4" s="331" t="s">
        <v>691</v>
      </c>
      <c r="E4" s="331" t="s">
        <v>690</v>
      </c>
      <c r="F4" s="334" t="s">
        <v>689</v>
      </c>
      <c r="G4" s="335"/>
      <c r="H4" s="325" t="s">
        <v>688</v>
      </c>
      <c r="I4" s="325"/>
      <c r="J4" s="325"/>
      <c r="K4" s="325"/>
    </row>
    <row r="5" spans="1:11" s="204" customFormat="1" ht="31.5" customHeight="1" x14ac:dyDescent="0.25">
      <c r="A5" s="208" t="s">
        <v>687</v>
      </c>
      <c r="B5" s="207" t="s">
        <v>668</v>
      </c>
      <c r="C5" s="206">
        <v>0</v>
      </c>
      <c r="D5" s="332"/>
      <c r="E5" s="332"/>
      <c r="F5" s="336"/>
      <c r="G5" s="337"/>
      <c r="H5" s="338" t="s">
        <v>686</v>
      </c>
      <c r="I5" s="339"/>
      <c r="J5" s="340" t="s">
        <v>685</v>
      </c>
      <c r="K5" s="340"/>
    </row>
    <row r="6" spans="1:11" s="204" customFormat="1" ht="30" customHeight="1" x14ac:dyDescent="0.25">
      <c r="A6" s="208" t="s">
        <v>684</v>
      </c>
      <c r="B6" s="207" t="s">
        <v>668</v>
      </c>
      <c r="C6" s="206">
        <v>0</v>
      </c>
      <c r="D6" s="333"/>
      <c r="E6" s="333"/>
      <c r="F6" s="205" t="s">
        <v>683</v>
      </c>
      <c r="G6" s="205" t="s">
        <v>681</v>
      </c>
      <c r="H6" s="205" t="s">
        <v>682</v>
      </c>
      <c r="I6" s="205" t="s">
        <v>681</v>
      </c>
      <c r="J6" s="205" t="s">
        <v>682</v>
      </c>
      <c r="K6" s="205" t="s">
        <v>681</v>
      </c>
    </row>
    <row r="7" spans="1:11" ht="108.75" customHeight="1" x14ac:dyDescent="0.2">
      <c r="A7" s="185" t="s">
        <v>680</v>
      </c>
      <c r="B7" s="197" t="s">
        <v>668</v>
      </c>
      <c r="C7" s="183">
        <v>0</v>
      </c>
      <c r="D7" s="196">
        <v>10203100000</v>
      </c>
      <c r="E7" s="181" t="s">
        <v>679</v>
      </c>
      <c r="F7" s="203" t="s">
        <v>515</v>
      </c>
      <c r="G7" s="175">
        <v>28608300</v>
      </c>
      <c r="H7" s="193" t="s">
        <v>678</v>
      </c>
      <c r="I7" s="175">
        <v>68408000</v>
      </c>
      <c r="J7" s="192"/>
      <c r="K7" s="175"/>
    </row>
    <row r="8" spans="1:11" ht="133.5" customHeight="1" x14ac:dyDescent="0.2">
      <c r="A8" s="185"/>
      <c r="B8" s="197"/>
      <c r="C8" s="183"/>
      <c r="D8" s="196"/>
      <c r="E8" s="181"/>
      <c r="F8" s="202"/>
      <c r="G8" s="201"/>
      <c r="H8" s="200" t="s">
        <v>677</v>
      </c>
      <c r="I8" s="199">
        <v>63289000</v>
      </c>
      <c r="J8" s="192"/>
      <c r="K8" s="175"/>
    </row>
    <row r="9" spans="1:11" ht="85.5" customHeight="1" x14ac:dyDescent="0.2">
      <c r="A9" s="185"/>
      <c r="B9" s="197"/>
      <c r="C9" s="183"/>
      <c r="D9" s="196"/>
      <c r="E9" s="181"/>
      <c r="F9" s="195"/>
      <c r="G9" s="190"/>
      <c r="H9" s="198" t="s">
        <v>676</v>
      </c>
      <c r="I9" s="199">
        <v>50000</v>
      </c>
      <c r="J9" s="192"/>
      <c r="K9" s="175"/>
    </row>
    <row r="10" spans="1:11" ht="104.25" customHeight="1" x14ac:dyDescent="0.2">
      <c r="A10" s="185"/>
      <c r="B10" s="197"/>
      <c r="C10" s="183"/>
      <c r="D10" s="196"/>
      <c r="E10" s="181"/>
      <c r="F10" s="195"/>
      <c r="G10" s="194"/>
      <c r="H10" s="198" t="s">
        <v>675</v>
      </c>
      <c r="I10" s="199">
        <v>758900</v>
      </c>
      <c r="J10" s="192"/>
      <c r="K10" s="175"/>
    </row>
    <row r="11" spans="1:11" ht="69.75" customHeight="1" x14ac:dyDescent="0.2">
      <c r="A11" s="185"/>
      <c r="B11" s="197"/>
      <c r="C11" s="183"/>
      <c r="D11" s="196"/>
      <c r="E11" s="181"/>
      <c r="F11" s="195"/>
      <c r="G11" s="194"/>
      <c r="H11" s="198" t="s">
        <v>94</v>
      </c>
      <c r="I11" s="199">
        <v>438820</v>
      </c>
      <c r="J11" s="192"/>
      <c r="K11" s="175"/>
    </row>
    <row r="12" spans="1:11" ht="69.75" customHeight="1" x14ac:dyDescent="0.2">
      <c r="A12" s="185"/>
      <c r="B12" s="197"/>
      <c r="C12" s="183"/>
      <c r="D12" s="196"/>
      <c r="E12" s="181"/>
      <c r="F12" s="195"/>
      <c r="G12" s="194"/>
      <c r="H12" s="198" t="s">
        <v>673</v>
      </c>
      <c r="I12" s="199">
        <v>400000</v>
      </c>
      <c r="J12" s="192"/>
      <c r="K12" s="175"/>
    </row>
    <row r="13" spans="1:11" ht="282.75" customHeight="1" x14ac:dyDescent="0.2">
      <c r="A13" s="185"/>
      <c r="B13" s="197"/>
      <c r="C13" s="183"/>
      <c r="D13" s="196"/>
      <c r="E13" s="181"/>
      <c r="F13" s="195"/>
      <c r="G13" s="194"/>
      <c r="H13" s="198" t="s">
        <v>674</v>
      </c>
      <c r="I13" s="199">
        <v>1695178</v>
      </c>
      <c r="J13" s="192"/>
      <c r="K13" s="175"/>
    </row>
    <row r="14" spans="1:11" ht="131.25" customHeight="1" x14ac:dyDescent="0.2">
      <c r="A14" s="185"/>
      <c r="B14" s="197"/>
      <c r="C14" s="183"/>
      <c r="D14" s="196"/>
      <c r="E14" s="181"/>
      <c r="F14" s="195"/>
      <c r="G14" s="194"/>
      <c r="H14" s="198"/>
      <c r="I14" s="199"/>
      <c r="J14" s="198" t="s">
        <v>673</v>
      </c>
      <c r="K14" s="175">
        <v>825009</v>
      </c>
    </row>
    <row r="15" spans="1:11" ht="22.5" customHeight="1" x14ac:dyDescent="0.2">
      <c r="A15" s="185"/>
      <c r="B15" s="197"/>
      <c r="C15" s="183"/>
      <c r="D15" s="196"/>
      <c r="E15" s="181"/>
      <c r="F15" s="195"/>
      <c r="G15" s="194"/>
      <c r="H15" s="193" t="s">
        <v>672</v>
      </c>
      <c r="I15" s="175">
        <v>50155900</v>
      </c>
      <c r="J15" s="192"/>
      <c r="K15" s="175"/>
    </row>
    <row r="16" spans="1:11" ht="19.5" customHeight="1" x14ac:dyDescent="0.2">
      <c r="A16" s="185"/>
      <c r="B16" s="197"/>
      <c r="C16" s="183"/>
      <c r="D16" s="196"/>
      <c r="E16" s="181"/>
      <c r="F16" s="195"/>
      <c r="G16" s="194"/>
      <c r="H16" s="193" t="s">
        <v>671</v>
      </c>
      <c r="I16" s="175">
        <v>55769200</v>
      </c>
      <c r="J16" s="192"/>
      <c r="K16" s="175"/>
    </row>
    <row r="17" spans="1:26" ht="18.600000000000001" customHeight="1" x14ac:dyDescent="0.3">
      <c r="A17" s="189"/>
      <c r="B17" s="184"/>
      <c r="C17" s="183"/>
      <c r="D17" s="188"/>
      <c r="E17" s="188"/>
      <c r="F17" s="180"/>
      <c r="G17" s="180"/>
      <c r="H17" s="191" t="s">
        <v>531</v>
      </c>
      <c r="I17" s="177">
        <f>SUM(I7+I8+I9+I10+I11+I12+I13+I15+I16)</f>
        <v>240964998</v>
      </c>
      <c r="J17" s="176"/>
      <c r="K17" s="190"/>
    </row>
    <row r="18" spans="1:26" ht="18.600000000000001" customHeight="1" x14ac:dyDescent="0.3">
      <c r="A18" s="189"/>
      <c r="B18" s="184"/>
      <c r="C18" s="183"/>
      <c r="D18" s="188"/>
      <c r="E18" s="188"/>
      <c r="F18" s="180"/>
      <c r="G18" s="180"/>
      <c r="H18" s="325" t="s">
        <v>670</v>
      </c>
      <c r="I18" s="325"/>
      <c r="J18" s="325"/>
      <c r="K18" s="325"/>
    </row>
    <row r="19" spans="1:26" ht="18.600000000000001" customHeight="1" x14ac:dyDescent="0.3">
      <c r="A19" s="189"/>
      <c r="B19" s="184"/>
      <c r="C19" s="183"/>
      <c r="D19" s="188"/>
      <c r="E19" s="188"/>
      <c r="F19" s="180"/>
      <c r="G19" s="180"/>
      <c r="H19" s="186" t="s">
        <v>520</v>
      </c>
      <c r="I19" s="175">
        <v>196000</v>
      </c>
      <c r="J19" s="176"/>
      <c r="K19" s="176"/>
    </row>
    <row r="20" spans="1:26" ht="18.600000000000001" customHeight="1" x14ac:dyDescent="0.3">
      <c r="A20" s="189"/>
      <c r="B20" s="184"/>
      <c r="C20" s="183"/>
      <c r="D20" s="188"/>
      <c r="E20" s="188"/>
      <c r="F20" s="180"/>
      <c r="G20" s="180"/>
      <c r="H20" s="326" t="s">
        <v>669</v>
      </c>
      <c r="I20" s="327"/>
      <c r="J20" s="327"/>
      <c r="K20" s="328"/>
    </row>
    <row r="21" spans="1:26" ht="18.600000000000001" customHeight="1" x14ac:dyDescent="0.3">
      <c r="A21" s="189"/>
      <c r="B21" s="184"/>
      <c r="C21" s="183"/>
      <c r="D21" s="188"/>
      <c r="E21" s="188"/>
      <c r="F21" s="180"/>
      <c r="G21" s="180"/>
      <c r="H21" s="187" t="s">
        <v>520</v>
      </c>
      <c r="I21" s="175">
        <v>5729500</v>
      </c>
      <c r="J21" s="186" t="s">
        <v>520</v>
      </c>
      <c r="K21" s="175">
        <v>10000000</v>
      </c>
    </row>
    <row r="22" spans="1:26" ht="24.6" customHeight="1" x14ac:dyDescent="0.3">
      <c r="A22" s="185">
        <v>13</v>
      </c>
      <c r="B22" s="184" t="s">
        <v>668</v>
      </c>
      <c r="C22" s="183">
        <v>0</v>
      </c>
      <c r="D22" s="182"/>
      <c r="E22" s="181" t="s">
        <v>6</v>
      </c>
      <c r="F22" s="180"/>
      <c r="G22" s="179">
        <v>28608300</v>
      </c>
      <c r="H22" s="178"/>
      <c r="I22" s="177">
        <f>SUM(I17+I19+I21)</f>
        <v>246890498</v>
      </c>
      <c r="J22" s="176"/>
      <c r="K22" s="175">
        <f>SUM(K14+K21)</f>
        <v>10825009</v>
      </c>
    </row>
    <row r="23" spans="1:26" ht="24.6" customHeight="1" x14ac:dyDescent="0.3">
      <c r="A23" s="174"/>
      <c r="B23" s="173"/>
      <c r="C23" s="172"/>
      <c r="D23" s="171"/>
      <c r="E23" s="170"/>
      <c r="F23" s="169"/>
      <c r="G23" s="168"/>
      <c r="H23" s="167"/>
      <c r="I23" s="166"/>
      <c r="J23" s="165"/>
      <c r="K23" s="164"/>
    </row>
    <row r="24" spans="1:26" s="160" customFormat="1" ht="15.75" x14ac:dyDescent="0.25">
      <c r="A24" s="162"/>
      <c r="B24" s="161"/>
      <c r="C24" s="161"/>
      <c r="D24" s="163" t="s">
        <v>98</v>
      </c>
      <c r="E24" s="155"/>
      <c r="F24" s="155"/>
      <c r="G24" s="155"/>
      <c r="H24" s="156"/>
      <c r="I24" s="156"/>
      <c r="J24" s="163" t="s">
        <v>99</v>
      </c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</row>
    <row r="25" spans="1:26" s="160" customFormat="1" x14ac:dyDescent="0.2">
      <c r="A25" s="162"/>
      <c r="B25" s="161"/>
      <c r="C25" s="161"/>
      <c r="D25" s="155"/>
      <c r="E25" s="155"/>
      <c r="F25" s="155"/>
      <c r="G25" s="155"/>
      <c r="H25" s="156"/>
      <c r="I25" s="156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</row>
    <row r="26" spans="1:26" s="160" customFormat="1" x14ac:dyDescent="0.2">
      <c r="A26" s="162"/>
      <c r="B26" s="161"/>
      <c r="C26" s="161"/>
      <c r="D26" s="155"/>
      <c r="E26" s="155"/>
      <c r="F26" s="155"/>
      <c r="G26" s="155"/>
      <c r="H26" s="156"/>
      <c r="I26" s="156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</row>
    <row r="27" spans="1:26" x14ac:dyDescent="0.2">
      <c r="A27" s="158"/>
      <c r="B27" s="159"/>
      <c r="C27" s="159"/>
    </row>
    <row r="28" spans="1:26" x14ac:dyDescent="0.2">
      <c r="A28" s="158"/>
      <c r="B28" s="159"/>
      <c r="C28" s="159"/>
    </row>
    <row r="29" spans="1:26" x14ac:dyDescent="0.2">
      <c r="A29" s="158"/>
      <c r="B29" s="159"/>
      <c r="C29" s="159"/>
    </row>
    <row r="30" spans="1:26" x14ac:dyDescent="0.2">
      <c r="A30" s="158"/>
      <c r="B30" s="159"/>
      <c r="C30" s="159"/>
    </row>
    <row r="31" spans="1:26" x14ac:dyDescent="0.2">
      <c r="A31" s="158"/>
      <c r="B31" s="159"/>
      <c r="C31" s="159"/>
    </row>
    <row r="32" spans="1:26" x14ac:dyDescent="0.2">
      <c r="A32" s="158"/>
      <c r="B32" s="159"/>
      <c r="C32" s="159"/>
    </row>
    <row r="33" spans="1:3" s="155" customFormat="1" x14ac:dyDescent="0.2">
      <c r="A33" s="158"/>
      <c r="B33" s="159"/>
      <c r="C33" s="159"/>
    </row>
    <row r="34" spans="1:3" s="155" customFormat="1" x14ac:dyDescent="0.2">
      <c r="A34" s="158"/>
      <c r="B34" s="159"/>
      <c r="C34" s="159"/>
    </row>
    <row r="35" spans="1:3" s="155" customFormat="1" x14ac:dyDescent="0.2">
      <c r="A35" s="158"/>
      <c r="B35" s="159"/>
      <c r="C35" s="159"/>
    </row>
    <row r="36" spans="1:3" s="155" customFormat="1" x14ac:dyDescent="0.2">
      <c r="A36" s="158"/>
      <c r="B36" s="159"/>
      <c r="C36" s="159"/>
    </row>
    <row r="37" spans="1:3" s="155" customFormat="1" x14ac:dyDescent="0.2">
      <c r="A37" s="158"/>
      <c r="B37" s="159"/>
      <c r="C37" s="159"/>
    </row>
    <row r="38" spans="1:3" s="155" customFormat="1" x14ac:dyDescent="0.2">
      <c r="A38" s="158"/>
      <c r="B38" s="159"/>
      <c r="C38" s="159"/>
    </row>
    <row r="39" spans="1:3" s="155" customFormat="1" x14ac:dyDescent="0.2">
      <c r="A39" s="158"/>
      <c r="B39" s="159"/>
      <c r="C39" s="159"/>
    </row>
    <row r="40" spans="1:3" s="155" customFormat="1" x14ac:dyDescent="0.2">
      <c r="A40" s="158"/>
      <c r="B40" s="159"/>
      <c r="C40" s="159"/>
    </row>
    <row r="41" spans="1:3" s="155" customFormat="1" x14ac:dyDescent="0.2">
      <c r="A41" s="158"/>
      <c r="B41" s="159"/>
      <c r="C41" s="159"/>
    </row>
    <row r="42" spans="1:3" s="155" customFormat="1" x14ac:dyDescent="0.2">
      <c r="A42" s="158"/>
      <c r="B42" s="159"/>
      <c r="C42" s="159"/>
    </row>
    <row r="43" spans="1:3" s="155" customFormat="1" x14ac:dyDescent="0.2">
      <c r="A43" s="158"/>
      <c r="B43" s="159"/>
      <c r="C43" s="159"/>
    </row>
    <row r="44" spans="1:3" s="155" customFormat="1" x14ac:dyDescent="0.2">
      <c r="A44" s="158"/>
      <c r="B44" s="159"/>
      <c r="C44" s="159"/>
    </row>
    <row r="45" spans="1:3" s="155" customFormat="1" x14ac:dyDescent="0.2">
      <c r="A45" s="158"/>
      <c r="B45" s="159"/>
      <c r="C45" s="159"/>
    </row>
    <row r="46" spans="1:3" s="155" customFormat="1" x14ac:dyDescent="0.2">
      <c r="A46" s="158"/>
      <c r="B46" s="159"/>
      <c r="C46" s="159"/>
    </row>
    <row r="47" spans="1:3" s="155" customFormat="1" x14ac:dyDescent="0.2">
      <c r="A47" s="158"/>
      <c r="B47" s="159"/>
      <c r="C47" s="159"/>
    </row>
    <row r="48" spans="1:3" s="155" customFormat="1" x14ac:dyDescent="0.2">
      <c r="A48" s="158"/>
      <c r="B48" s="159"/>
      <c r="C48" s="159"/>
    </row>
    <row r="49" spans="1:3" s="155" customFormat="1" x14ac:dyDescent="0.2">
      <c r="A49" s="158"/>
      <c r="B49" s="159"/>
      <c r="C49" s="159"/>
    </row>
    <row r="50" spans="1:3" s="155" customFormat="1" ht="44.25" customHeight="1" x14ac:dyDescent="0.2">
      <c r="A50" s="158"/>
    </row>
    <row r="51" spans="1:3" s="155" customFormat="1" x14ac:dyDescent="0.2">
      <c r="A51" s="158"/>
    </row>
    <row r="52" spans="1:3" s="155" customFormat="1" x14ac:dyDescent="0.2">
      <c r="A52" s="158"/>
    </row>
    <row r="53" spans="1:3" s="155" customFormat="1" ht="16.5" thickBot="1" x14ac:dyDescent="0.3">
      <c r="C53" s="157"/>
    </row>
    <row r="63" spans="1:3" s="155" customFormat="1" ht="45.75" customHeight="1" x14ac:dyDescent="0.2"/>
  </sheetData>
  <mergeCells count="10">
    <mergeCell ref="H18:K18"/>
    <mergeCell ref="H20:K20"/>
    <mergeCell ref="H1:K1"/>
    <mergeCell ref="D2:K2"/>
    <mergeCell ref="D4:D6"/>
    <mergeCell ref="E4:E6"/>
    <mergeCell ref="F4:G5"/>
    <mergeCell ref="H4:K4"/>
    <mergeCell ref="H5:I5"/>
    <mergeCell ref="J5:K5"/>
  </mergeCells>
  <printOptions horizontalCentered="1"/>
  <pageMargins left="0.39370078740157483" right="0.19685039370078741" top="0.59055118110236227" bottom="0.39370078740157483" header="0" footer="0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1"/>
  <sheetViews>
    <sheetView tabSelected="1" view="pageBreakPreview" topLeftCell="A68" zoomScaleSheetLayoutView="100" workbookViewId="0">
      <selection activeCell="E73" sqref="E73"/>
    </sheetView>
  </sheetViews>
  <sheetFormatPr defaultRowHeight="12.75" x14ac:dyDescent="0.2"/>
  <cols>
    <col min="1" max="1" width="13.140625" style="215" customWidth="1"/>
    <col min="2" max="2" width="13.28515625" style="215" customWidth="1"/>
    <col min="3" max="3" width="14" style="215" customWidth="1"/>
    <col min="4" max="4" width="45.5703125" style="215" customWidth="1"/>
    <col min="5" max="5" width="39.28515625" style="215" customWidth="1"/>
    <col min="6" max="6" width="14.85546875" style="215" customWidth="1"/>
    <col min="7" max="7" width="14" style="215" customWidth="1"/>
    <col min="8" max="8" width="13.42578125" style="215" customWidth="1"/>
    <col min="9" max="9" width="18.5703125" style="215" customWidth="1"/>
    <col min="10" max="256" width="9.140625" style="215"/>
    <col min="257" max="257" width="13.140625" style="215" customWidth="1"/>
    <col min="258" max="258" width="13.28515625" style="215" customWidth="1"/>
    <col min="259" max="259" width="14" style="215" customWidth="1"/>
    <col min="260" max="260" width="45.5703125" style="215" customWidth="1"/>
    <col min="261" max="261" width="39.28515625" style="215" customWidth="1"/>
    <col min="262" max="262" width="14.85546875" style="215" customWidth="1"/>
    <col min="263" max="263" width="14" style="215" customWidth="1"/>
    <col min="264" max="264" width="13.42578125" style="215" customWidth="1"/>
    <col min="265" max="265" width="18.5703125" style="215" customWidth="1"/>
    <col min="266" max="512" width="9.140625" style="215"/>
    <col min="513" max="513" width="13.140625" style="215" customWidth="1"/>
    <col min="514" max="514" width="13.28515625" style="215" customWidth="1"/>
    <col min="515" max="515" width="14" style="215" customWidth="1"/>
    <col min="516" max="516" width="45.5703125" style="215" customWidth="1"/>
    <col min="517" max="517" width="39.28515625" style="215" customWidth="1"/>
    <col min="518" max="518" width="14.85546875" style="215" customWidth="1"/>
    <col min="519" max="519" width="14" style="215" customWidth="1"/>
    <col min="520" max="520" width="13.42578125" style="215" customWidth="1"/>
    <col min="521" max="521" width="18.5703125" style="215" customWidth="1"/>
    <col min="522" max="768" width="9.140625" style="215"/>
    <col min="769" max="769" width="13.140625" style="215" customWidth="1"/>
    <col min="770" max="770" width="13.28515625" style="215" customWidth="1"/>
    <col min="771" max="771" width="14" style="215" customWidth="1"/>
    <col min="772" max="772" width="45.5703125" style="215" customWidth="1"/>
    <col min="773" max="773" width="39.28515625" style="215" customWidth="1"/>
    <col min="774" max="774" width="14.85546875" style="215" customWidth="1"/>
    <col min="775" max="775" width="14" style="215" customWidth="1"/>
    <col min="776" max="776" width="13.42578125" style="215" customWidth="1"/>
    <col min="777" max="777" width="18.5703125" style="215" customWidth="1"/>
    <col min="778" max="1024" width="9.140625" style="215"/>
    <col min="1025" max="1025" width="13.140625" style="215" customWidth="1"/>
    <col min="1026" max="1026" width="13.28515625" style="215" customWidth="1"/>
    <col min="1027" max="1027" width="14" style="215" customWidth="1"/>
    <col min="1028" max="1028" width="45.5703125" style="215" customWidth="1"/>
    <col min="1029" max="1029" width="39.28515625" style="215" customWidth="1"/>
    <col min="1030" max="1030" width="14.85546875" style="215" customWidth="1"/>
    <col min="1031" max="1031" width="14" style="215" customWidth="1"/>
    <col min="1032" max="1032" width="13.42578125" style="215" customWidth="1"/>
    <col min="1033" max="1033" width="18.5703125" style="215" customWidth="1"/>
    <col min="1034" max="1280" width="9.140625" style="215"/>
    <col min="1281" max="1281" width="13.140625" style="215" customWidth="1"/>
    <col min="1282" max="1282" width="13.28515625" style="215" customWidth="1"/>
    <col min="1283" max="1283" width="14" style="215" customWidth="1"/>
    <col min="1284" max="1284" width="45.5703125" style="215" customWidth="1"/>
    <col min="1285" max="1285" width="39.28515625" style="215" customWidth="1"/>
    <col min="1286" max="1286" width="14.85546875" style="215" customWidth="1"/>
    <col min="1287" max="1287" width="14" style="215" customWidth="1"/>
    <col min="1288" max="1288" width="13.42578125" style="215" customWidth="1"/>
    <col min="1289" max="1289" width="18.5703125" style="215" customWidth="1"/>
    <col min="1290" max="1536" width="9.140625" style="215"/>
    <col min="1537" max="1537" width="13.140625" style="215" customWidth="1"/>
    <col min="1538" max="1538" width="13.28515625" style="215" customWidth="1"/>
    <col min="1539" max="1539" width="14" style="215" customWidth="1"/>
    <col min="1540" max="1540" width="45.5703125" style="215" customWidth="1"/>
    <col min="1541" max="1541" width="39.28515625" style="215" customWidth="1"/>
    <col min="1542" max="1542" width="14.85546875" style="215" customWidth="1"/>
    <col min="1543" max="1543" width="14" style="215" customWidth="1"/>
    <col min="1544" max="1544" width="13.42578125" style="215" customWidth="1"/>
    <col min="1545" max="1545" width="18.5703125" style="215" customWidth="1"/>
    <col min="1546" max="1792" width="9.140625" style="215"/>
    <col min="1793" max="1793" width="13.140625" style="215" customWidth="1"/>
    <col min="1794" max="1794" width="13.28515625" style="215" customWidth="1"/>
    <col min="1795" max="1795" width="14" style="215" customWidth="1"/>
    <col min="1796" max="1796" width="45.5703125" style="215" customWidth="1"/>
    <col min="1797" max="1797" width="39.28515625" style="215" customWidth="1"/>
    <col min="1798" max="1798" width="14.85546875" style="215" customWidth="1"/>
    <col min="1799" max="1799" width="14" style="215" customWidth="1"/>
    <col min="1800" max="1800" width="13.42578125" style="215" customWidth="1"/>
    <col min="1801" max="1801" width="18.5703125" style="215" customWidth="1"/>
    <col min="1802" max="2048" width="9.140625" style="215"/>
    <col min="2049" max="2049" width="13.140625" style="215" customWidth="1"/>
    <col min="2050" max="2050" width="13.28515625" style="215" customWidth="1"/>
    <col min="2051" max="2051" width="14" style="215" customWidth="1"/>
    <col min="2052" max="2052" width="45.5703125" style="215" customWidth="1"/>
    <col min="2053" max="2053" width="39.28515625" style="215" customWidth="1"/>
    <col min="2054" max="2054" width="14.85546875" style="215" customWidth="1"/>
    <col min="2055" max="2055" width="14" style="215" customWidth="1"/>
    <col min="2056" max="2056" width="13.42578125" style="215" customWidth="1"/>
    <col min="2057" max="2057" width="18.5703125" style="215" customWidth="1"/>
    <col min="2058" max="2304" width="9.140625" style="215"/>
    <col min="2305" max="2305" width="13.140625" style="215" customWidth="1"/>
    <col min="2306" max="2306" width="13.28515625" style="215" customWidth="1"/>
    <col min="2307" max="2307" width="14" style="215" customWidth="1"/>
    <col min="2308" max="2308" width="45.5703125" style="215" customWidth="1"/>
    <col min="2309" max="2309" width="39.28515625" style="215" customWidth="1"/>
    <col min="2310" max="2310" width="14.85546875" style="215" customWidth="1"/>
    <col min="2311" max="2311" width="14" style="215" customWidth="1"/>
    <col min="2312" max="2312" width="13.42578125" style="215" customWidth="1"/>
    <col min="2313" max="2313" width="18.5703125" style="215" customWidth="1"/>
    <col min="2314" max="2560" width="9.140625" style="215"/>
    <col min="2561" max="2561" width="13.140625" style="215" customWidth="1"/>
    <col min="2562" max="2562" width="13.28515625" style="215" customWidth="1"/>
    <col min="2563" max="2563" width="14" style="215" customWidth="1"/>
    <col min="2564" max="2564" width="45.5703125" style="215" customWidth="1"/>
    <col min="2565" max="2565" width="39.28515625" style="215" customWidth="1"/>
    <col min="2566" max="2566" width="14.85546875" style="215" customWidth="1"/>
    <col min="2567" max="2567" width="14" style="215" customWidth="1"/>
    <col min="2568" max="2568" width="13.42578125" style="215" customWidth="1"/>
    <col min="2569" max="2569" width="18.5703125" style="215" customWidth="1"/>
    <col min="2570" max="2816" width="9.140625" style="215"/>
    <col min="2817" max="2817" width="13.140625" style="215" customWidth="1"/>
    <col min="2818" max="2818" width="13.28515625" style="215" customWidth="1"/>
    <col min="2819" max="2819" width="14" style="215" customWidth="1"/>
    <col min="2820" max="2820" width="45.5703125" style="215" customWidth="1"/>
    <col min="2821" max="2821" width="39.28515625" style="215" customWidth="1"/>
    <col min="2822" max="2822" width="14.85546875" style="215" customWidth="1"/>
    <col min="2823" max="2823" width="14" style="215" customWidth="1"/>
    <col min="2824" max="2824" width="13.42578125" style="215" customWidth="1"/>
    <col min="2825" max="2825" width="18.5703125" style="215" customWidth="1"/>
    <col min="2826" max="3072" width="9.140625" style="215"/>
    <col min="3073" max="3073" width="13.140625" style="215" customWidth="1"/>
    <col min="3074" max="3074" width="13.28515625" style="215" customWidth="1"/>
    <col min="3075" max="3075" width="14" style="215" customWidth="1"/>
    <col min="3076" max="3076" width="45.5703125" style="215" customWidth="1"/>
    <col min="3077" max="3077" width="39.28515625" style="215" customWidth="1"/>
    <col min="3078" max="3078" width="14.85546875" style="215" customWidth="1"/>
    <col min="3079" max="3079" width="14" style="215" customWidth="1"/>
    <col min="3080" max="3080" width="13.42578125" style="215" customWidth="1"/>
    <col min="3081" max="3081" width="18.5703125" style="215" customWidth="1"/>
    <col min="3082" max="3328" width="9.140625" style="215"/>
    <col min="3329" max="3329" width="13.140625" style="215" customWidth="1"/>
    <col min="3330" max="3330" width="13.28515625" style="215" customWidth="1"/>
    <col min="3331" max="3331" width="14" style="215" customWidth="1"/>
    <col min="3332" max="3332" width="45.5703125" style="215" customWidth="1"/>
    <col min="3333" max="3333" width="39.28515625" style="215" customWidth="1"/>
    <col min="3334" max="3334" width="14.85546875" style="215" customWidth="1"/>
    <col min="3335" max="3335" width="14" style="215" customWidth="1"/>
    <col min="3336" max="3336" width="13.42578125" style="215" customWidth="1"/>
    <col min="3337" max="3337" width="18.5703125" style="215" customWidth="1"/>
    <col min="3338" max="3584" width="9.140625" style="215"/>
    <col min="3585" max="3585" width="13.140625" style="215" customWidth="1"/>
    <col min="3586" max="3586" width="13.28515625" style="215" customWidth="1"/>
    <col min="3587" max="3587" width="14" style="215" customWidth="1"/>
    <col min="3588" max="3588" width="45.5703125" style="215" customWidth="1"/>
    <col min="3589" max="3589" width="39.28515625" style="215" customWidth="1"/>
    <col min="3590" max="3590" width="14.85546875" style="215" customWidth="1"/>
    <col min="3591" max="3591" width="14" style="215" customWidth="1"/>
    <col min="3592" max="3592" width="13.42578125" style="215" customWidth="1"/>
    <col min="3593" max="3593" width="18.5703125" style="215" customWidth="1"/>
    <col min="3594" max="3840" width="9.140625" style="215"/>
    <col min="3841" max="3841" width="13.140625" style="215" customWidth="1"/>
    <col min="3842" max="3842" width="13.28515625" style="215" customWidth="1"/>
    <col min="3843" max="3843" width="14" style="215" customWidth="1"/>
    <col min="3844" max="3844" width="45.5703125" style="215" customWidth="1"/>
    <col min="3845" max="3845" width="39.28515625" style="215" customWidth="1"/>
    <col min="3846" max="3846" width="14.85546875" style="215" customWidth="1"/>
    <col min="3847" max="3847" width="14" style="215" customWidth="1"/>
    <col min="3848" max="3848" width="13.42578125" style="215" customWidth="1"/>
    <col min="3849" max="3849" width="18.5703125" style="215" customWidth="1"/>
    <col min="3850" max="4096" width="9.140625" style="215"/>
    <col min="4097" max="4097" width="13.140625" style="215" customWidth="1"/>
    <col min="4098" max="4098" width="13.28515625" style="215" customWidth="1"/>
    <col min="4099" max="4099" width="14" style="215" customWidth="1"/>
    <col min="4100" max="4100" width="45.5703125" style="215" customWidth="1"/>
    <col min="4101" max="4101" width="39.28515625" style="215" customWidth="1"/>
    <col min="4102" max="4102" width="14.85546875" style="215" customWidth="1"/>
    <col min="4103" max="4103" width="14" style="215" customWidth="1"/>
    <col min="4104" max="4104" width="13.42578125" style="215" customWidth="1"/>
    <col min="4105" max="4105" width="18.5703125" style="215" customWidth="1"/>
    <col min="4106" max="4352" width="9.140625" style="215"/>
    <col min="4353" max="4353" width="13.140625" style="215" customWidth="1"/>
    <col min="4354" max="4354" width="13.28515625" style="215" customWidth="1"/>
    <col min="4355" max="4355" width="14" style="215" customWidth="1"/>
    <col min="4356" max="4356" width="45.5703125" style="215" customWidth="1"/>
    <col min="4357" max="4357" width="39.28515625" style="215" customWidth="1"/>
    <col min="4358" max="4358" width="14.85546875" style="215" customWidth="1"/>
    <col min="4359" max="4359" width="14" style="215" customWidth="1"/>
    <col min="4360" max="4360" width="13.42578125" style="215" customWidth="1"/>
    <col min="4361" max="4361" width="18.5703125" style="215" customWidth="1"/>
    <col min="4362" max="4608" width="9.140625" style="215"/>
    <col min="4609" max="4609" width="13.140625" style="215" customWidth="1"/>
    <col min="4610" max="4610" width="13.28515625" style="215" customWidth="1"/>
    <col min="4611" max="4611" width="14" style="215" customWidth="1"/>
    <col min="4612" max="4612" width="45.5703125" style="215" customWidth="1"/>
    <col min="4613" max="4613" width="39.28515625" style="215" customWidth="1"/>
    <col min="4614" max="4614" width="14.85546875" style="215" customWidth="1"/>
    <col min="4615" max="4615" width="14" style="215" customWidth="1"/>
    <col min="4616" max="4616" width="13.42578125" style="215" customWidth="1"/>
    <col min="4617" max="4617" width="18.5703125" style="215" customWidth="1"/>
    <col min="4618" max="4864" width="9.140625" style="215"/>
    <col min="4865" max="4865" width="13.140625" style="215" customWidth="1"/>
    <col min="4866" max="4866" width="13.28515625" style="215" customWidth="1"/>
    <col min="4867" max="4867" width="14" style="215" customWidth="1"/>
    <col min="4868" max="4868" width="45.5703125" style="215" customWidth="1"/>
    <col min="4869" max="4869" width="39.28515625" style="215" customWidth="1"/>
    <col min="4870" max="4870" width="14.85546875" style="215" customWidth="1"/>
    <col min="4871" max="4871" width="14" style="215" customWidth="1"/>
    <col min="4872" max="4872" width="13.42578125" style="215" customWidth="1"/>
    <col min="4873" max="4873" width="18.5703125" style="215" customWidth="1"/>
    <col min="4874" max="5120" width="9.140625" style="215"/>
    <col min="5121" max="5121" width="13.140625" style="215" customWidth="1"/>
    <col min="5122" max="5122" width="13.28515625" style="215" customWidth="1"/>
    <col min="5123" max="5123" width="14" style="215" customWidth="1"/>
    <col min="5124" max="5124" width="45.5703125" style="215" customWidth="1"/>
    <col min="5125" max="5125" width="39.28515625" style="215" customWidth="1"/>
    <col min="5126" max="5126" width="14.85546875" style="215" customWidth="1"/>
    <col min="5127" max="5127" width="14" style="215" customWidth="1"/>
    <col min="5128" max="5128" width="13.42578125" style="215" customWidth="1"/>
    <col min="5129" max="5129" width="18.5703125" style="215" customWidth="1"/>
    <col min="5130" max="5376" width="9.140625" style="215"/>
    <col min="5377" max="5377" width="13.140625" style="215" customWidth="1"/>
    <col min="5378" max="5378" width="13.28515625" style="215" customWidth="1"/>
    <col min="5379" max="5379" width="14" style="215" customWidth="1"/>
    <col min="5380" max="5380" width="45.5703125" style="215" customWidth="1"/>
    <col min="5381" max="5381" width="39.28515625" style="215" customWidth="1"/>
    <col min="5382" max="5382" width="14.85546875" style="215" customWidth="1"/>
    <col min="5383" max="5383" width="14" style="215" customWidth="1"/>
    <col min="5384" max="5384" width="13.42578125" style="215" customWidth="1"/>
    <col min="5385" max="5385" width="18.5703125" style="215" customWidth="1"/>
    <col min="5386" max="5632" width="9.140625" style="215"/>
    <col min="5633" max="5633" width="13.140625" style="215" customWidth="1"/>
    <col min="5634" max="5634" width="13.28515625" style="215" customWidth="1"/>
    <col min="5635" max="5635" width="14" style="215" customWidth="1"/>
    <col min="5636" max="5636" width="45.5703125" style="215" customWidth="1"/>
    <col min="5637" max="5637" width="39.28515625" style="215" customWidth="1"/>
    <col min="5638" max="5638" width="14.85546875" style="215" customWidth="1"/>
    <col min="5639" max="5639" width="14" style="215" customWidth="1"/>
    <col min="5640" max="5640" width="13.42578125" style="215" customWidth="1"/>
    <col min="5641" max="5641" width="18.5703125" style="215" customWidth="1"/>
    <col min="5642" max="5888" width="9.140625" style="215"/>
    <col min="5889" max="5889" width="13.140625" style="215" customWidth="1"/>
    <col min="5890" max="5890" width="13.28515625" style="215" customWidth="1"/>
    <col min="5891" max="5891" width="14" style="215" customWidth="1"/>
    <col min="5892" max="5892" width="45.5703125" style="215" customWidth="1"/>
    <col min="5893" max="5893" width="39.28515625" style="215" customWidth="1"/>
    <col min="5894" max="5894" width="14.85546875" style="215" customWidth="1"/>
    <col min="5895" max="5895" width="14" style="215" customWidth="1"/>
    <col min="5896" max="5896" width="13.42578125" style="215" customWidth="1"/>
    <col min="5897" max="5897" width="18.5703125" style="215" customWidth="1"/>
    <col min="5898" max="6144" width="9.140625" style="215"/>
    <col min="6145" max="6145" width="13.140625" style="215" customWidth="1"/>
    <col min="6146" max="6146" width="13.28515625" style="215" customWidth="1"/>
    <col min="6147" max="6147" width="14" style="215" customWidth="1"/>
    <col min="6148" max="6148" width="45.5703125" style="215" customWidth="1"/>
    <col min="6149" max="6149" width="39.28515625" style="215" customWidth="1"/>
    <col min="6150" max="6150" width="14.85546875" style="215" customWidth="1"/>
    <col min="6151" max="6151" width="14" style="215" customWidth="1"/>
    <col min="6152" max="6152" width="13.42578125" style="215" customWidth="1"/>
    <col min="6153" max="6153" width="18.5703125" style="215" customWidth="1"/>
    <col min="6154" max="6400" width="9.140625" style="215"/>
    <col min="6401" max="6401" width="13.140625" style="215" customWidth="1"/>
    <col min="6402" max="6402" width="13.28515625" style="215" customWidth="1"/>
    <col min="6403" max="6403" width="14" style="215" customWidth="1"/>
    <col min="6404" max="6404" width="45.5703125" style="215" customWidth="1"/>
    <col min="6405" max="6405" width="39.28515625" style="215" customWidth="1"/>
    <col min="6406" max="6406" width="14.85546875" style="215" customWidth="1"/>
    <col min="6407" max="6407" width="14" style="215" customWidth="1"/>
    <col min="6408" max="6408" width="13.42578125" style="215" customWidth="1"/>
    <col min="6409" max="6409" width="18.5703125" style="215" customWidth="1"/>
    <col min="6410" max="6656" width="9.140625" style="215"/>
    <col min="6657" max="6657" width="13.140625" style="215" customWidth="1"/>
    <col min="6658" max="6658" width="13.28515625" style="215" customWidth="1"/>
    <col min="6659" max="6659" width="14" style="215" customWidth="1"/>
    <col min="6660" max="6660" width="45.5703125" style="215" customWidth="1"/>
    <col min="6661" max="6661" width="39.28515625" style="215" customWidth="1"/>
    <col min="6662" max="6662" width="14.85546875" style="215" customWidth="1"/>
    <col min="6663" max="6663" width="14" style="215" customWidth="1"/>
    <col min="6664" max="6664" width="13.42578125" style="215" customWidth="1"/>
    <col min="6665" max="6665" width="18.5703125" style="215" customWidth="1"/>
    <col min="6666" max="6912" width="9.140625" style="215"/>
    <col min="6913" max="6913" width="13.140625" style="215" customWidth="1"/>
    <col min="6914" max="6914" width="13.28515625" style="215" customWidth="1"/>
    <col min="6915" max="6915" width="14" style="215" customWidth="1"/>
    <col min="6916" max="6916" width="45.5703125" style="215" customWidth="1"/>
    <col min="6917" max="6917" width="39.28515625" style="215" customWidth="1"/>
    <col min="6918" max="6918" width="14.85546875" style="215" customWidth="1"/>
    <col min="6919" max="6919" width="14" style="215" customWidth="1"/>
    <col min="6920" max="6920" width="13.42578125" style="215" customWidth="1"/>
    <col min="6921" max="6921" width="18.5703125" style="215" customWidth="1"/>
    <col min="6922" max="7168" width="9.140625" style="215"/>
    <col min="7169" max="7169" width="13.140625" style="215" customWidth="1"/>
    <col min="7170" max="7170" width="13.28515625" style="215" customWidth="1"/>
    <col min="7171" max="7171" width="14" style="215" customWidth="1"/>
    <col min="7172" max="7172" width="45.5703125" style="215" customWidth="1"/>
    <col min="7173" max="7173" width="39.28515625" style="215" customWidth="1"/>
    <col min="7174" max="7174" width="14.85546875" style="215" customWidth="1"/>
    <col min="7175" max="7175" width="14" style="215" customWidth="1"/>
    <col min="7176" max="7176" width="13.42578125" style="215" customWidth="1"/>
    <col min="7177" max="7177" width="18.5703125" style="215" customWidth="1"/>
    <col min="7178" max="7424" width="9.140625" style="215"/>
    <col min="7425" max="7425" width="13.140625" style="215" customWidth="1"/>
    <col min="7426" max="7426" width="13.28515625" style="215" customWidth="1"/>
    <col min="7427" max="7427" width="14" style="215" customWidth="1"/>
    <col min="7428" max="7428" width="45.5703125" style="215" customWidth="1"/>
    <col min="7429" max="7429" width="39.28515625" style="215" customWidth="1"/>
    <col min="7430" max="7430" width="14.85546875" style="215" customWidth="1"/>
    <col min="7431" max="7431" width="14" style="215" customWidth="1"/>
    <col min="7432" max="7432" width="13.42578125" style="215" customWidth="1"/>
    <col min="7433" max="7433" width="18.5703125" style="215" customWidth="1"/>
    <col min="7434" max="7680" width="9.140625" style="215"/>
    <col min="7681" max="7681" width="13.140625" style="215" customWidth="1"/>
    <col min="7682" max="7682" width="13.28515625" style="215" customWidth="1"/>
    <col min="7683" max="7683" width="14" style="215" customWidth="1"/>
    <col min="7684" max="7684" width="45.5703125" style="215" customWidth="1"/>
    <col min="7685" max="7685" width="39.28515625" style="215" customWidth="1"/>
    <col min="7686" max="7686" width="14.85546875" style="215" customWidth="1"/>
    <col min="7687" max="7687" width="14" style="215" customWidth="1"/>
    <col min="7688" max="7688" width="13.42578125" style="215" customWidth="1"/>
    <col min="7689" max="7689" width="18.5703125" style="215" customWidth="1"/>
    <col min="7690" max="7936" width="9.140625" style="215"/>
    <col min="7937" max="7937" width="13.140625" style="215" customWidth="1"/>
    <col min="7938" max="7938" width="13.28515625" style="215" customWidth="1"/>
    <col min="7939" max="7939" width="14" style="215" customWidth="1"/>
    <col min="7940" max="7940" width="45.5703125" style="215" customWidth="1"/>
    <col min="7941" max="7941" width="39.28515625" style="215" customWidth="1"/>
    <col min="7942" max="7942" width="14.85546875" style="215" customWidth="1"/>
    <col min="7943" max="7943" width="14" style="215" customWidth="1"/>
    <col min="7944" max="7944" width="13.42578125" style="215" customWidth="1"/>
    <col min="7945" max="7945" width="18.5703125" style="215" customWidth="1"/>
    <col min="7946" max="8192" width="9.140625" style="215"/>
    <col min="8193" max="8193" width="13.140625" style="215" customWidth="1"/>
    <col min="8194" max="8194" width="13.28515625" style="215" customWidth="1"/>
    <col min="8195" max="8195" width="14" style="215" customWidth="1"/>
    <col min="8196" max="8196" width="45.5703125" style="215" customWidth="1"/>
    <col min="8197" max="8197" width="39.28515625" style="215" customWidth="1"/>
    <col min="8198" max="8198" width="14.85546875" style="215" customWidth="1"/>
    <col min="8199" max="8199" width="14" style="215" customWidth="1"/>
    <col min="8200" max="8200" width="13.42578125" style="215" customWidth="1"/>
    <col min="8201" max="8201" width="18.5703125" style="215" customWidth="1"/>
    <col min="8202" max="8448" width="9.140625" style="215"/>
    <col min="8449" max="8449" width="13.140625" style="215" customWidth="1"/>
    <col min="8450" max="8450" width="13.28515625" style="215" customWidth="1"/>
    <col min="8451" max="8451" width="14" style="215" customWidth="1"/>
    <col min="8452" max="8452" width="45.5703125" style="215" customWidth="1"/>
    <col min="8453" max="8453" width="39.28515625" style="215" customWidth="1"/>
    <col min="8454" max="8454" width="14.85546875" style="215" customWidth="1"/>
    <col min="8455" max="8455" width="14" style="215" customWidth="1"/>
    <col min="8456" max="8456" width="13.42578125" style="215" customWidth="1"/>
    <col min="8457" max="8457" width="18.5703125" style="215" customWidth="1"/>
    <col min="8458" max="8704" width="9.140625" style="215"/>
    <col min="8705" max="8705" width="13.140625" style="215" customWidth="1"/>
    <col min="8706" max="8706" width="13.28515625" style="215" customWidth="1"/>
    <col min="8707" max="8707" width="14" style="215" customWidth="1"/>
    <col min="8708" max="8708" width="45.5703125" style="215" customWidth="1"/>
    <col min="8709" max="8709" width="39.28515625" style="215" customWidth="1"/>
    <col min="8710" max="8710" width="14.85546875" style="215" customWidth="1"/>
    <col min="8711" max="8711" width="14" style="215" customWidth="1"/>
    <col min="8712" max="8712" width="13.42578125" style="215" customWidth="1"/>
    <col min="8713" max="8713" width="18.5703125" style="215" customWidth="1"/>
    <col min="8714" max="8960" width="9.140625" style="215"/>
    <col min="8961" max="8961" width="13.140625" style="215" customWidth="1"/>
    <col min="8962" max="8962" width="13.28515625" style="215" customWidth="1"/>
    <col min="8963" max="8963" width="14" style="215" customWidth="1"/>
    <col min="8964" max="8964" width="45.5703125" style="215" customWidth="1"/>
    <col min="8965" max="8965" width="39.28515625" style="215" customWidth="1"/>
    <col min="8966" max="8966" width="14.85546875" style="215" customWidth="1"/>
    <col min="8967" max="8967" width="14" style="215" customWidth="1"/>
    <col min="8968" max="8968" width="13.42578125" style="215" customWidth="1"/>
    <col min="8969" max="8969" width="18.5703125" style="215" customWidth="1"/>
    <col min="8970" max="9216" width="9.140625" style="215"/>
    <col min="9217" max="9217" width="13.140625" style="215" customWidth="1"/>
    <col min="9218" max="9218" width="13.28515625" style="215" customWidth="1"/>
    <col min="9219" max="9219" width="14" style="215" customWidth="1"/>
    <col min="9220" max="9220" width="45.5703125" style="215" customWidth="1"/>
    <col min="9221" max="9221" width="39.28515625" style="215" customWidth="1"/>
    <col min="9222" max="9222" width="14.85546875" style="215" customWidth="1"/>
    <col min="9223" max="9223" width="14" style="215" customWidth="1"/>
    <col min="9224" max="9224" width="13.42578125" style="215" customWidth="1"/>
    <col min="9225" max="9225" width="18.5703125" style="215" customWidth="1"/>
    <col min="9226" max="9472" width="9.140625" style="215"/>
    <col min="9473" max="9473" width="13.140625" style="215" customWidth="1"/>
    <col min="9474" max="9474" width="13.28515625" style="215" customWidth="1"/>
    <col min="9475" max="9475" width="14" style="215" customWidth="1"/>
    <col min="9476" max="9476" width="45.5703125" style="215" customWidth="1"/>
    <col min="9477" max="9477" width="39.28515625" style="215" customWidth="1"/>
    <col min="9478" max="9478" width="14.85546875" style="215" customWidth="1"/>
    <col min="9479" max="9479" width="14" style="215" customWidth="1"/>
    <col min="9480" max="9480" width="13.42578125" style="215" customWidth="1"/>
    <col min="9481" max="9481" width="18.5703125" style="215" customWidth="1"/>
    <col min="9482" max="9728" width="9.140625" style="215"/>
    <col min="9729" max="9729" width="13.140625" style="215" customWidth="1"/>
    <col min="9730" max="9730" width="13.28515625" style="215" customWidth="1"/>
    <col min="9731" max="9731" width="14" style="215" customWidth="1"/>
    <col min="9732" max="9732" width="45.5703125" style="215" customWidth="1"/>
    <col min="9733" max="9733" width="39.28515625" style="215" customWidth="1"/>
    <col min="9734" max="9734" width="14.85546875" style="215" customWidth="1"/>
    <col min="9735" max="9735" width="14" style="215" customWidth="1"/>
    <col min="9736" max="9736" width="13.42578125" style="215" customWidth="1"/>
    <col min="9737" max="9737" width="18.5703125" style="215" customWidth="1"/>
    <col min="9738" max="9984" width="9.140625" style="215"/>
    <col min="9985" max="9985" width="13.140625" style="215" customWidth="1"/>
    <col min="9986" max="9986" width="13.28515625" style="215" customWidth="1"/>
    <col min="9987" max="9987" width="14" style="215" customWidth="1"/>
    <col min="9988" max="9988" width="45.5703125" style="215" customWidth="1"/>
    <col min="9989" max="9989" width="39.28515625" style="215" customWidth="1"/>
    <col min="9990" max="9990" width="14.85546875" style="215" customWidth="1"/>
    <col min="9991" max="9991" width="14" style="215" customWidth="1"/>
    <col min="9992" max="9992" width="13.42578125" style="215" customWidth="1"/>
    <col min="9993" max="9993" width="18.5703125" style="215" customWidth="1"/>
    <col min="9994" max="10240" width="9.140625" style="215"/>
    <col min="10241" max="10241" width="13.140625" style="215" customWidth="1"/>
    <col min="10242" max="10242" width="13.28515625" style="215" customWidth="1"/>
    <col min="10243" max="10243" width="14" style="215" customWidth="1"/>
    <col min="10244" max="10244" width="45.5703125" style="215" customWidth="1"/>
    <col min="10245" max="10245" width="39.28515625" style="215" customWidth="1"/>
    <col min="10246" max="10246" width="14.85546875" style="215" customWidth="1"/>
    <col min="10247" max="10247" width="14" style="215" customWidth="1"/>
    <col min="10248" max="10248" width="13.42578125" style="215" customWidth="1"/>
    <col min="10249" max="10249" width="18.5703125" style="215" customWidth="1"/>
    <col min="10250" max="10496" width="9.140625" style="215"/>
    <col min="10497" max="10497" width="13.140625" style="215" customWidth="1"/>
    <col min="10498" max="10498" width="13.28515625" style="215" customWidth="1"/>
    <col min="10499" max="10499" width="14" style="215" customWidth="1"/>
    <col min="10500" max="10500" width="45.5703125" style="215" customWidth="1"/>
    <col min="10501" max="10501" width="39.28515625" style="215" customWidth="1"/>
    <col min="10502" max="10502" width="14.85546875" style="215" customWidth="1"/>
    <col min="10503" max="10503" width="14" style="215" customWidth="1"/>
    <col min="10504" max="10504" width="13.42578125" style="215" customWidth="1"/>
    <col min="10505" max="10505" width="18.5703125" style="215" customWidth="1"/>
    <col min="10506" max="10752" width="9.140625" style="215"/>
    <col min="10753" max="10753" width="13.140625" style="215" customWidth="1"/>
    <col min="10754" max="10754" width="13.28515625" style="215" customWidth="1"/>
    <col min="10755" max="10755" width="14" style="215" customWidth="1"/>
    <col min="10756" max="10756" width="45.5703125" style="215" customWidth="1"/>
    <col min="10757" max="10757" width="39.28515625" style="215" customWidth="1"/>
    <col min="10758" max="10758" width="14.85546875" style="215" customWidth="1"/>
    <col min="10759" max="10759" width="14" style="215" customWidth="1"/>
    <col min="10760" max="10760" width="13.42578125" style="215" customWidth="1"/>
    <col min="10761" max="10761" width="18.5703125" style="215" customWidth="1"/>
    <col min="10762" max="11008" width="9.140625" style="215"/>
    <col min="11009" max="11009" width="13.140625" style="215" customWidth="1"/>
    <col min="11010" max="11010" width="13.28515625" style="215" customWidth="1"/>
    <col min="11011" max="11011" width="14" style="215" customWidth="1"/>
    <col min="11012" max="11012" width="45.5703125" style="215" customWidth="1"/>
    <col min="11013" max="11013" width="39.28515625" style="215" customWidth="1"/>
    <col min="11014" max="11014" width="14.85546875" style="215" customWidth="1"/>
    <col min="11015" max="11015" width="14" style="215" customWidth="1"/>
    <col min="11016" max="11016" width="13.42578125" style="215" customWidth="1"/>
    <col min="11017" max="11017" width="18.5703125" style="215" customWidth="1"/>
    <col min="11018" max="11264" width="9.140625" style="215"/>
    <col min="11265" max="11265" width="13.140625" style="215" customWidth="1"/>
    <col min="11266" max="11266" width="13.28515625" style="215" customWidth="1"/>
    <col min="11267" max="11267" width="14" style="215" customWidth="1"/>
    <col min="11268" max="11268" width="45.5703125" style="215" customWidth="1"/>
    <col min="11269" max="11269" width="39.28515625" style="215" customWidth="1"/>
    <col min="11270" max="11270" width="14.85546875" style="215" customWidth="1"/>
    <col min="11271" max="11271" width="14" style="215" customWidth="1"/>
    <col min="11272" max="11272" width="13.42578125" style="215" customWidth="1"/>
    <col min="11273" max="11273" width="18.5703125" style="215" customWidth="1"/>
    <col min="11274" max="11520" width="9.140625" style="215"/>
    <col min="11521" max="11521" width="13.140625" style="215" customWidth="1"/>
    <col min="11522" max="11522" width="13.28515625" style="215" customWidth="1"/>
    <col min="11523" max="11523" width="14" style="215" customWidth="1"/>
    <col min="11524" max="11524" width="45.5703125" style="215" customWidth="1"/>
    <col min="11525" max="11525" width="39.28515625" style="215" customWidth="1"/>
    <col min="11526" max="11526" width="14.85546875" style="215" customWidth="1"/>
    <col min="11527" max="11527" width="14" style="215" customWidth="1"/>
    <col min="11528" max="11528" width="13.42578125" style="215" customWidth="1"/>
    <col min="11529" max="11529" width="18.5703125" style="215" customWidth="1"/>
    <col min="11530" max="11776" width="9.140625" style="215"/>
    <col min="11777" max="11777" width="13.140625" style="215" customWidth="1"/>
    <col min="11778" max="11778" width="13.28515625" style="215" customWidth="1"/>
    <col min="11779" max="11779" width="14" style="215" customWidth="1"/>
    <col min="11780" max="11780" width="45.5703125" style="215" customWidth="1"/>
    <col min="11781" max="11781" width="39.28515625" style="215" customWidth="1"/>
    <col min="11782" max="11782" width="14.85546875" style="215" customWidth="1"/>
    <col min="11783" max="11783" width="14" style="215" customWidth="1"/>
    <col min="11784" max="11784" width="13.42578125" style="215" customWidth="1"/>
    <col min="11785" max="11785" width="18.5703125" style="215" customWidth="1"/>
    <col min="11786" max="12032" width="9.140625" style="215"/>
    <col min="12033" max="12033" width="13.140625" style="215" customWidth="1"/>
    <col min="12034" max="12034" width="13.28515625" style="215" customWidth="1"/>
    <col min="12035" max="12035" width="14" style="215" customWidth="1"/>
    <col min="12036" max="12036" width="45.5703125" style="215" customWidth="1"/>
    <col min="12037" max="12037" width="39.28515625" style="215" customWidth="1"/>
    <col min="12038" max="12038" width="14.85546875" style="215" customWidth="1"/>
    <col min="12039" max="12039" width="14" style="215" customWidth="1"/>
    <col min="12040" max="12040" width="13.42578125" style="215" customWidth="1"/>
    <col min="12041" max="12041" width="18.5703125" style="215" customWidth="1"/>
    <col min="12042" max="12288" width="9.140625" style="215"/>
    <col min="12289" max="12289" width="13.140625" style="215" customWidth="1"/>
    <col min="12290" max="12290" width="13.28515625" style="215" customWidth="1"/>
    <col min="12291" max="12291" width="14" style="215" customWidth="1"/>
    <col min="12292" max="12292" width="45.5703125" style="215" customWidth="1"/>
    <col min="12293" max="12293" width="39.28515625" style="215" customWidth="1"/>
    <col min="12294" max="12294" width="14.85546875" style="215" customWidth="1"/>
    <col min="12295" max="12295" width="14" style="215" customWidth="1"/>
    <col min="12296" max="12296" width="13.42578125" style="215" customWidth="1"/>
    <col min="12297" max="12297" width="18.5703125" style="215" customWidth="1"/>
    <col min="12298" max="12544" width="9.140625" style="215"/>
    <col min="12545" max="12545" width="13.140625" style="215" customWidth="1"/>
    <col min="12546" max="12546" width="13.28515625" style="215" customWidth="1"/>
    <col min="12547" max="12547" width="14" style="215" customWidth="1"/>
    <col min="12548" max="12548" width="45.5703125" style="215" customWidth="1"/>
    <col min="12549" max="12549" width="39.28515625" style="215" customWidth="1"/>
    <col min="12550" max="12550" width="14.85546875" style="215" customWidth="1"/>
    <col min="12551" max="12551" width="14" style="215" customWidth="1"/>
    <col min="12552" max="12552" width="13.42578125" style="215" customWidth="1"/>
    <col min="12553" max="12553" width="18.5703125" style="215" customWidth="1"/>
    <col min="12554" max="12800" width="9.140625" style="215"/>
    <col min="12801" max="12801" width="13.140625" style="215" customWidth="1"/>
    <col min="12802" max="12802" width="13.28515625" style="215" customWidth="1"/>
    <col min="12803" max="12803" width="14" style="215" customWidth="1"/>
    <col min="12804" max="12804" width="45.5703125" style="215" customWidth="1"/>
    <col min="12805" max="12805" width="39.28515625" style="215" customWidth="1"/>
    <col min="12806" max="12806" width="14.85546875" style="215" customWidth="1"/>
    <col min="12807" max="12807" width="14" style="215" customWidth="1"/>
    <col min="12808" max="12808" width="13.42578125" style="215" customWidth="1"/>
    <col min="12809" max="12809" width="18.5703125" style="215" customWidth="1"/>
    <col min="12810" max="13056" width="9.140625" style="215"/>
    <col min="13057" max="13057" width="13.140625" style="215" customWidth="1"/>
    <col min="13058" max="13058" width="13.28515625" style="215" customWidth="1"/>
    <col min="13059" max="13059" width="14" style="215" customWidth="1"/>
    <col min="13060" max="13060" width="45.5703125" style="215" customWidth="1"/>
    <col min="13061" max="13061" width="39.28515625" style="215" customWidth="1"/>
    <col min="13062" max="13062" width="14.85546875" style="215" customWidth="1"/>
    <col min="13063" max="13063" width="14" style="215" customWidth="1"/>
    <col min="13064" max="13064" width="13.42578125" style="215" customWidth="1"/>
    <col min="13065" max="13065" width="18.5703125" style="215" customWidth="1"/>
    <col min="13066" max="13312" width="9.140625" style="215"/>
    <col min="13313" max="13313" width="13.140625" style="215" customWidth="1"/>
    <col min="13314" max="13314" width="13.28515625" style="215" customWidth="1"/>
    <col min="13315" max="13315" width="14" style="215" customWidth="1"/>
    <col min="13316" max="13316" width="45.5703125" style="215" customWidth="1"/>
    <col min="13317" max="13317" width="39.28515625" style="215" customWidth="1"/>
    <col min="13318" max="13318" width="14.85546875" style="215" customWidth="1"/>
    <col min="13319" max="13319" width="14" style="215" customWidth="1"/>
    <col min="13320" max="13320" width="13.42578125" style="215" customWidth="1"/>
    <col min="13321" max="13321" width="18.5703125" style="215" customWidth="1"/>
    <col min="13322" max="13568" width="9.140625" style="215"/>
    <col min="13569" max="13569" width="13.140625" style="215" customWidth="1"/>
    <col min="13570" max="13570" width="13.28515625" style="215" customWidth="1"/>
    <col min="13571" max="13571" width="14" style="215" customWidth="1"/>
    <col min="13572" max="13572" width="45.5703125" style="215" customWidth="1"/>
    <col min="13573" max="13573" width="39.28515625" style="215" customWidth="1"/>
    <col min="13574" max="13574" width="14.85546875" style="215" customWidth="1"/>
    <col min="13575" max="13575" width="14" style="215" customWidth="1"/>
    <col min="13576" max="13576" width="13.42578125" style="215" customWidth="1"/>
    <col min="13577" max="13577" width="18.5703125" style="215" customWidth="1"/>
    <col min="13578" max="13824" width="9.140625" style="215"/>
    <col min="13825" max="13825" width="13.140625" style="215" customWidth="1"/>
    <col min="13826" max="13826" width="13.28515625" style="215" customWidth="1"/>
    <col min="13827" max="13827" width="14" style="215" customWidth="1"/>
    <col min="13828" max="13828" width="45.5703125" style="215" customWidth="1"/>
    <col min="13829" max="13829" width="39.28515625" style="215" customWidth="1"/>
    <col min="13830" max="13830" width="14.85546875" style="215" customWidth="1"/>
    <col min="13831" max="13831" width="14" style="215" customWidth="1"/>
    <col min="13832" max="13832" width="13.42578125" style="215" customWidth="1"/>
    <col min="13833" max="13833" width="18.5703125" style="215" customWidth="1"/>
    <col min="13834" max="14080" width="9.140625" style="215"/>
    <col min="14081" max="14081" width="13.140625" style="215" customWidth="1"/>
    <col min="14082" max="14082" width="13.28515625" style="215" customWidth="1"/>
    <col min="14083" max="14083" width="14" style="215" customWidth="1"/>
    <col min="14084" max="14084" width="45.5703125" style="215" customWidth="1"/>
    <col min="14085" max="14085" width="39.28515625" style="215" customWidth="1"/>
    <col min="14086" max="14086" width="14.85546875" style="215" customWidth="1"/>
    <col min="14087" max="14087" width="14" style="215" customWidth="1"/>
    <col min="14088" max="14088" width="13.42578125" style="215" customWidth="1"/>
    <col min="14089" max="14089" width="18.5703125" style="215" customWidth="1"/>
    <col min="14090" max="14336" width="9.140625" style="215"/>
    <col min="14337" max="14337" width="13.140625" style="215" customWidth="1"/>
    <col min="14338" max="14338" width="13.28515625" style="215" customWidth="1"/>
    <col min="14339" max="14339" width="14" style="215" customWidth="1"/>
    <col min="14340" max="14340" width="45.5703125" style="215" customWidth="1"/>
    <col min="14341" max="14341" width="39.28515625" style="215" customWidth="1"/>
    <col min="14342" max="14342" width="14.85546875" style="215" customWidth="1"/>
    <col min="14343" max="14343" width="14" style="215" customWidth="1"/>
    <col min="14344" max="14344" width="13.42578125" style="215" customWidth="1"/>
    <col min="14345" max="14345" width="18.5703125" style="215" customWidth="1"/>
    <col min="14346" max="14592" width="9.140625" style="215"/>
    <col min="14593" max="14593" width="13.140625" style="215" customWidth="1"/>
    <col min="14594" max="14594" width="13.28515625" style="215" customWidth="1"/>
    <col min="14595" max="14595" width="14" style="215" customWidth="1"/>
    <col min="14596" max="14596" width="45.5703125" style="215" customWidth="1"/>
    <col min="14597" max="14597" width="39.28515625" style="215" customWidth="1"/>
    <col min="14598" max="14598" width="14.85546875" style="215" customWidth="1"/>
    <col min="14599" max="14599" width="14" style="215" customWidth="1"/>
    <col min="14600" max="14600" width="13.42578125" style="215" customWidth="1"/>
    <col min="14601" max="14601" width="18.5703125" style="215" customWidth="1"/>
    <col min="14602" max="14848" width="9.140625" style="215"/>
    <col min="14849" max="14849" width="13.140625" style="215" customWidth="1"/>
    <col min="14850" max="14850" width="13.28515625" style="215" customWidth="1"/>
    <col min="14851" max="14851" width="14" style="215" customWidth="1"/>
    <col min="14852" max="14852" width="45.5703125" style="215" customWidth="1"/>
    <col min="14853" max="14853" width="39.28515625" style="215" customWidth="1"/>
    <col min="14854" max="14854" width="14.85546875" style="215" customWidth="1"/>
    <col min="14855" max="14855" width="14" style="215" customWidth="1"/>
    <col min="14856" max="14856" width="13.42578125" style="215" customWidth="1"/>
    <col min="14857" max="14857" width="18.5703125" style="215" customWidth="1"/>
    <col min="14858" max="15104" width="9.140625" style="215"/>
    <col min="15105" max="15105" width="13.140625" style="215" customWidth="1"/>
    <col min="15106" max="15106" width="13.28515625" style="215" customWidth="1"/>
    <col min="15107" max="15107" width="14" style="215" customWidth="1"/>
    <col min="15108" max="15108" width="45.5703125" style="215" customWidth="1"/>
    <col min="15109" max="15109" width="39.28515625" style="215" customWidth="1"/>
    <col min="15110" max="15110" width="14.85546875" style="215" customWidth="1"/>
    <col min="15111" max="15111" width="14" style="215" customWidth="1"/>
    <col min="15112" max="15112" width="13.42578125" style="215" customWidth="1"/>
    <col min="15113" max="15113" width="18.5703125" style="215" customWidth="1"/>
    <col min="15114" max="15360" width="9.140625" style="215"/>
    <col min="15361" max="15361" width="13.140625" style="215" customWidth="1"/>
    <col min="15362" max="15362" width="13.28515625" style="215" customWidth="1"/>
    <col min="15363" max="15363" width="14" style="215" customWidth="1"/>
    <col min="15364" max="15364" width="45.5703125" style="215" customWidth="1"/>
    <col min="15365" max="15365" width="39.28515625" style="215" customWidth="1"/>
    <col min="15366" max="15366" width="14.85546875" style="215" customWidth="1"/>
    <col min="15367" max="15367" width="14" style="215" customWidth="1"/>
    <col min="15368" max="15368" width="13.42578125" style="215" customWidth="1"/>
    <col min="15369" max="15369" width="18.5703125" style="215" customWidth="1"/>
    <col min="15370" max="15616" width="9.140625" style="215"/>
    <col min="15617" max="15617" width="13.140625" style="215" customWidth="1"/>
    <col min="15618" max="15618" width="13.28515625" style="215" customWidth="1"/>
    <col min="15619" max="15619" width="14" style="215" customWidth="1"/>
    <col min="15620" max="15620" width="45.5703125" style="215" customWidth="1"/>
    <col min="15621" max="15621" width="39.28515625" style="215" customWidth="1"/>
    <col min="15622" max="15622" width="14.85546875" style="215" customWidth="1"/>
    <col min="15623" max="15623" width="14" style="215" customWidth="1"/>
    <col min="15624" max="15624" width="13.42578125" style="215" customWidth="1"/>
    <col min="15625" max="15625" width="18.5703125" style="215" customWidth="1"/>
    <col min="15626" max="15872" width="9.140625" style="215"/>
    <col min="15873" max="15873" width="13.140625" style="215" customWidth="1"/>
    <col min="15874" max="15874" width="13.28515625" style="215" customWidth="1"/>
    <col min="15875" max="15875" width="14" style="215" customWidth="1"/>
    <col min="15876" max="15876" width="45.5703125" style="215" customWidth="1"/>
    <col min="15877" max="15877" width="39.28515625" style="215" customWidth="1"/>
    <col min="15878" max="15878" width="14.85546875" style="215" customWidth="1"/>
    <col min="15879" max="15879" width="14" style="215" customWidth="1"/>
    <col min="15880" max="15880" width="13.42578125" style="215" customWidth="1"/>
    <col min="15881" max="15881" width="18.5703125" style="215" customWidth="1"/>
    <col min="15882" max="16128" width="9.140625" style="215"/>
    <col min="16129" max="16129" width="13.140625" style="215" customWidth="1"/>
    <col min="16130" max="16130" width="13.28515625" style="215" customWidth="1"/>
    <col min="16131" max="16131" width="14" style="215" customWidth="1"/>
    <col min="16132" max="16132" width="45.5703125" style="215" customWidth="1"/>
    <col min="16133" max="16133" width="39.28515625" style="215" customWidth="1"/>
    <col min="16134" max="16134" width="14.85546875" style="215" customWidth="1"/>
    <col min="16135" max="16135" width="14" style="215" customWidth="1"/>
    <col min="16136" max="16136" width="13.42578125" style="215" customWidth="1"/>
    <col min="16137" max="16137" width="18.5703125" style="215" customWidth="1"/>
    <col min="16138" max="16384" width="9.140625" style="215"/>
  </cols>
  <sheetData>
    <row r="1" spans="1:9" ht="15" x14ac:dyDescent="0.25">
      <c r="H1" s="354" t="s">
        <v>695</v>
      </c>
      <c r="I1" s="354"/>
    </row>
    <row r="2" spans="1:9" ht="15" x14ac:dyDescent="0.25">
      <c r="G2" s="354" t="s">
        <v>100</v>
      </c>
      <c r="H2" s="354"/>
      <c r="I2" s="354"/>
    </row>
    <row r="3" spans="1:9" ht="15" x14ac:dyDescent="0.25">
      <c r="H3" s="355" t="s">
        <v>696</v>
      </c>
      <c r="I3" s="355"/>
    </row>
    <row r="4" spans="1:9" ht="15" customHeight="1" x14ac:dyDescent="0.25">
      <c r="G4" s="356"/>
      <c r="H4" s="356"/>
      <c r="I4" s="356"/>
    </row>
    <row r="5" spans="1:9" ht="15" x14ac:dyDescent="0.25">
      <c r="G5" s="216"/>
      <c r="H5" s="216"/>
      <c r="I5" s="217"/>
    </row>
    <row r="6" spans="1:9" ht="18" x14ac:dyDescent="0.25">
      <c r="A6" s="347" t="s">
        <v>642</v>
      </c>
      <c r="B6" s="347"/>
      <c r="C6" s="347"/>
      <c r="D6" s="347"/>
      <c r="E6" s="347"/>
      <c r="F6" s="347"/>
      <c r="G6" s="347"/>
      <c r="H6" s="347"/>
      <c r="I6" s="347"/>
    </row>
    <row r="7" spans="1:9" ht="20.25" x14ac:dyDescent="0.3">
      <c r="A7" s="347" t="s">
        <v>641</v>
      </c>
      <c r="B7" s="347"/>
      <c r="C7" s="347"/>
      <c r="D7" s="347"/>
      <c r="E7" s="347"/>
      <c r="F7" s="347"/>
      <c r="G7" s="347"/>
      <c r="H7" s="347"/>
      <c r="I7" s="347"/>
    </row>
    <row r="8" spans="1:9" ht="18" x14ac:dyDescent="0.25">
      <c r="A8" s="347" t="s">
        <v>697</v>
      </c>
      <c r="B8" s="347"/>
      <c r="C8" s="347"/>
      <c r="D8" s="347"/>
      <c r="E8" s="347"/>
      <c r="F8" s="347"/>
      <c r="G8" s="347"/>
      <c r="H8" s="347"/>
      <c r="I8" s="347"/>
    </row>
    <row r="9" spans="1:9" x14ac:dyDescent="0.2">
      <c r="I9" s="218" t="s">
        <v>3</v>
      </c>
    </row>
    <row r="10" spans="1:9" ht="48" customHeight="1" x14ac:dyDescent="0.2">
      <c r="A10" s="348" t="s">
        <v>639</v>
      </c>
      <c r="B10" s="348" t="s">
        <v>638</v>
      </c>
      <c r="C10" s="348" t="s">
        <v>555</v>
      </c>
      <c r="D10" s="350" t="s">
        <v>637</v>
      </c>
      <c r="E10" s="348" t="s">
        <v>636</v>
      </c>
      <c r="F10" s="348" t="s">
        <v>698</v>
      </c>
      <c r="G10" s="348" t="s">
        <v>699</v>
      </c>
      <c r="H10" s="348" t="s">
        <v>700</v>
      </c>
      <c r="I10" s="348" t="s">
        <v>635</v>
      </c>
    </row>
    <row r="11" spans="1:9" ht="79.5" customHeight="1" x14ac:dyDescent="0.2">
      <c r="A11" s="349"/>
      <c r="B11" s="349"/>
      <c r="C11" s="349"/>
      <c r="D11" s="351"/>
      <c r="E11" s="352"/>
      <c r="F11" s="353"/>
      <c r="G11" s="353"/>
      <c r="H11" s="353"/>
      <c r="I11" s="353"/>
    </row>
    <row r="12" spans="1:9" s="223" customFormat="1" ht="12.75" customHeight="1" x14ac:dyDescent="0.2">
      <c r="A12" s="219">
        <v>1</v>
      </c>
      <c r="B12" s="219">
        <v>2</v>
      </c>
      <c r="C12" s="219">
        <v>3</v>
      </c>
      <c r="D12" s="220">
        <v>4</v>
      </c>
      <c r="E12" s="221">
        <v>5</v>
      </c>
      <c r="F12" s="222">
        <v>6</v>
      </c>
      <c r="G12" s="222">
        <v>7</v>
      </c>
      <c r="H12" s="222">
        <v>8</v>
      </c>
      <c r="I12" s="222">
        <v>9</v>
      </c>
    </row>
    <row r="13" spans="1:9" s="223" customFormat="1" ht="36" customHeight="1" x14ac:dyDescent="0.25">
      <c r="A13" s="224" t="s">
        <v>140</v>
      </c>
      <c r="B13" s="224"/>
      <c r="C13" s="224"/>
      <c r="D13" s="225" t="s">
        <v>141</v>
      </c>
      <c r="E13" s="221"/>
      <c r="F13" s="222"/>
      <c r="G13" s="222"/>
      <c r="H13" s="222"/>
      <c r="I13" s="226">
        <f>I14</f>
        <v>8504390</v>
      </c>
    </row>
    <row r="14" spans="1:9" s="223" customFormat="1" ht="37.5" customHeight="1" x14ac:dyDescent="0.25">
      <c r="A14" s="227" t="s">
        <v>142</v>
      </c>
      <c r="B14" s="227"/>
      <c r="C14" s="227"/>
      <c r="D14" s="228" t="s">
        <v>141</v>
      </c>
      <c r="E14" s="221"/>
      <c r="F14" s="222"/>
      <c r="G14" s="222"/>
      <c r="H14" s="222"/>
      <c r="I14" s="226">
        <f>I15+I16+I17+I19+I18</f>
        <v>8504390</v>
      </c>
    </row>
    <row r="15" spans="1:9" s="223" customFormat="1" ht="44.25" customHeight="1" x14ac:dyDescent="0.2">
      <c r="A15" s="229" t="s">
        <v>147</v>
      </c>
      <c r="B15" s="229" t="s">
        <v>148</v>
      </c>
      <c r="C15" s="229" t="s">
        <v>145</v>
      </c>
      <c r="D15" s="230" t="s">
        <v>559</v>
      </c>
      <c r="E15" s="231" t="s">
        <v>701</v>
      </c>
      <c r="F15" s="222"/>
      <c r="G15" s="222"/>
      <c r="H15" s="222"/>
      <c r="I15" s="232">
        <v>366045</v>
      </c>
    </row>
    <row r="16" spans="1:9" s="223" customFormat="1" ht="44.25" customHeight="1" x14ac:dyDescent="0.2">
      <c r="A16" s="229" t="s">
        <v>153</v>
      </c>
      <c r="B16" s="229" t="s">
        <v>154</v>
      </c>
      <c r="C16" s="229" t="s">
        <v>155</v>
      </c>
      <c r="D16" s="230" t="s">
        <v>702</v>
      </c>
      <c r="E16" s="231" t="s">
        <v>701</v>
      </c>
      <c r="F16" s="222"/>
      <c r="G16" s="222"/>
      <c r="H16" s="222"/>
      <c r="I16" s="232">
        <v>137340</v>
      </c>
    </row>
    <row r="17" spans="1:9" s="223" customFormat="1" ht="54.75" customHeight="1" x14ac:dyDescent="0.2">
      <c r="A17" s="229" t="s">
        <v>160</v>
      </c>
      <c r="B17" s="229" t="s">
        <v>161</v>
      </c>
      <c r="C17" s="229" t="s">
        <v>162</v>
      </c>
      <c r="D17" s="230" t="s">
        <v>163</v>
      </c>
      <c r="E17" s="231" t="s">
        <v>703</v>
      </c>
      <c r="F17" s="222"/>
      <c r="G17" s="222"/>
      <c r="H17" s="222"/>
      <c r="I17" s="232">
        <v>30000</v>
      </c>
    </row>
    <row r="18" spans="1:9" s="223" customFormat="1" ht="54.75" customHeight="1" x14ac:dyDescent="0.2">
      <c r="A18" s="229" t="s">
        <v>164</v>
      </c>
      <c r="B18" s="229" t="s">
        <v>165</v>
      </c>
      <c r="C18" s="229" t="s">
        <v>166</v>
      </c>
      <c r="D18" s="230" t="s">
        <v>167</v>
      </c>
      <c r="E18" s="231" t="s">
        <v>701</v>
      </c>
      <c r="F18" s="222"/>
      <c r="G18" s="222"/>
      <c r="H18" s="222"/>
      <c r="I18" s="232">
        <v>705005</v>
      </c>
    </row>
    <row r="19" spans="1:9" s="223" customFormat="1" ht="44.25" customHeight="1" x14ac:dyDescent="0.2">
      <c r="A19" s="229" t="s">
        <v>168</v>
      </c>
      <c r="B19" s="229" t="s">
        <v>169</v>
      </c>
      <c r="C19" s="229" t="s">
        <v>170</v>
      </c>
      <c r="D19" s="230" t="s">
        <v>171</v>
      </c>
      <c r="E19" s="231" t="s">
        <v>701</v>
      </c>
      <c r="F19" s="222"/>
      <c r="G19" s="222"/>
      <c r="H19" s="222"/>
      <c r="I19" s="232">
        <v>7266000</v>
      </c>
    </row>
    <row r="20" spans="1:9" s="223" customFormat="1" ht="35.25" customHeight="1" x14ac:dyDescent="0.25">
      <c r="A20" s="233">
        <v>1000000</v>
      </c>
      <c r="B20" s="219"/>
      <c r="C20" s="219"/>
      <c r="D20" s="225" t="s">
        <v>189</v>
      </c>
      <c r="E20" s="221"/>
      <c r="F20" s="222"/>
      <c r="G20" s="222"/>
      <c r="H20" s="222"/>
      <c r="I20" s="226">
        <f>I21</f>
        <v>6423446</v>
      </c>
    </row>
    <row r="21" spans="1:9" s="234" customFormat="1" ht="35.25" customHeight="1" x14ac:dyDescent="0.25">
      <c r="A21" s="233">
        <v>1010000</v>
      </c>
      <c r="B21" s="219"/>
      <c r="C21" s="219"/>
      <c r="D21" s="228" t="s">
        <v>189</v>
      </c>
      <c r="E21" s="221"/>
      <c r="F21" s="222"/>
      <c r="G21" s="222"/>
      <c r="H21" s="222"/>
      <c r="I21" s="226">
        <f>I22+I23+I24+I25+I26+I27+I28+I29</f>
        <v>6423446</v>
      </c>
    </row>
    <row r="22" spans="1:9" s="240" customFormat="1" ht="35.25" customHeight="1" x14ac:dyDescent="0.25">
      <c r="A22" s="235">
        <v>1010180</v>
      </c>
      <c r="B22" s="236" t="s">
        <v>148</v>
      </c>
      <c r="C22" s="235" t="s">
        <v>145</v>
      </c>
      <c r="D22" s="230" t="s">
        <v>704</v>
      </c>
      <c r="E22" s="237" t="s">
        <v>701</v>
      </c>
      <c r="F22" s="238"/>
      <c r="G22" s="238"/>
      <c r="H22" s="238"/>
      <c r="I22" s="239">
        <v>28665</v>
      </c>
    </row>
    <row r="23" spans="1:9" s="223" customFormat="1" ht="18" customHeight="1" x14ac:dyDescent="0.25">
      <c r="A23" s="241">
        <v>1011010</v>
      </c>
      <c r="B23" s="241">
        <v>1010</v>
      </c>
      <c r="C23" s="241" t="s">
        <v>194</v>
      </c>
      <c r="D23" s="242" t="s">
        <v>195</v>
      </c>
      <c r="E23" s="231" t="s">
        <v>701</v>
      </c>
      <c r="F23" s="222"/>
      <c r="G23" s="222"/>
      <c r="H23" s="222"/>
      <c r="I23" s="243">
        <v>1212342</v>
      </c>
    </row>
    <row r="24" spans="1:9" s="234" customFormat="1" ht="42" customHeight="1" x14ac:dyDescent="0.2">
      <c r="A24" s="241">
        <v>1011020</v>
      </c>
      <c r="B24" s="244" t="s">
        <v>197</v>
      </c>
      <c r="C24" s="244" t="s">
        <v>198</v>
      </c>
      <c r="D24" s="230" t="s">
        <v>705</v>
      </c>
      <c r="E24" s="231" t="s">
        <v>701</v>
      </c>
      <c r="F24" s="222"/>
      <c r="G24" s="222"/>
      <c r="H24" s="222"/>
      <c r="I24" s="232">
        <v>1850940</v>
      </c>
    </row>
    <row r="25" spans="1:9" s="245" customFormat="1" ht="102.75" customHeight="1" x14ac:dyDescent="0.2">
      <c r="A25" s="241">
        <v>1011020</v>
      </c>
      <c r="B25" s="244" t="s">
        <v>197</v>
      </c>
      <c r="C25" s="244" t="s">
        <v>198</v>
      </c>
      <c r="D25" s="230" t="s">
        <v>705</v>
      </c>
      <c r="E25" s="231" t="s">
        <v>706</v>
      </c>
      <c r="F25" s="222"/>
      <c r="G25" s="222"/>
      <c r="H25" s="222"/>
      <c r="I25" s="232">
        <v>55000</v>
      </c>
    </row>
    <row r="26" spans="1:9" s="240" customFormat="1" ht="78" customHeight="1" x14ac:dyDescent="0.2">
      <c r="A26" s="235">
        <v>1011020</v>
      </c>
      <c r="B26" s="236" t="s">
        <v>197</v>
      </c>
      <c r="C26" s="236" t="s">
        <v>198</v>
      </c>
      <c r="D26" s="230" t="s">
        <v>705</v>
      </c>
      <c r="E26" s="237" t="s">
        <v>707</v>
      </c>
      <c r="F26" s="238"/>
      <c r="G26" s="238"/>
      <c r="H26" s="238"/>
      <c r="I26" s="246">
        <v>701024</v>
      </c>
    </row>
    <row r="27" spans="1:9" s="223" customFormat="1" ht="53.25" customHeight="1" x14ac:dyDescent="0.2">
      <c r="A27" s="241">
        <v>1011090</v>
      </c>
      <c r="B27" s="244" t="s">
        <v>204</v>
      </c>
      <c r="C27" s="241" t="s">
        <v>205</v>
      </c>
      <c r="D27" s="230" t="s">
        <v>206</v>
      </c>
      <c r="E27" s="231" t="s">
        <v>701</v>
      </c>
      <c r="F27" s="222"/>
      <c r="G27" s="222"/>
      <c r="H27" s="222"/>
      <c r="I27" s="232">
        <v>138258</v>
      </c>
    </row>
    <row r="28" spans="1:9" s="223" customFormat="1" ht="49.5" customHeight="1" x14ac:dyDescent="0.2">
      <c r="A28" s="241">
        <v>1015031</v>
      </c>
      <c r="B28" s="241">
        <v>5031</v>
      </c>
      <c r="C28" s="241" t="s">
        <v>229</v>
      </c>
      <c r="D28" s="242" t="s">
        <v>230</v>
      </c>
      <c r="E28" s="231" t="s">
        <v>701</v>
      </c>
      <c r="F28" s="222"/>
      <c r="G28" s="222"/>
      <c r="H28" s="222"/>
      <c r="I28" s="232">
        <v>209243</v>
      </c>
    </row>
    <row r="29" spans="1:9" s="223" customFormat="1" ht="73.5" customHeight="1" x14ac:dyDescent="0.2">
      <c r="A29" s="241">
        <v>1015031</v>
      </c>
      <c r="B29" s="241">
        <v>5031</v>
      </c>
      <c r="C29" s="241" t="s">
        <v>229</v>
      </c>
      <c r="D29" s="242" t="s">
        <v>230</v>
      </c>
      <c r="E29" s="231" t="s">
        <v>708</v>
      </c>
      <c r="F29" s="222"/>
      <c r="G29" s="222"/>
      <c r="H29" s="222"/>
      <c r="I29" s="232">
        <v>2227974</v>
      </c>
    </row>
    <row r="30" spans="1:9" s="223" customFormat="1" ht="38.25" customHeight="1" x14ac:dyDescent="0.25">
      <c r="A30" s="233">
        <v>1500000</v>
      </c>
      <c r="B30" s="241"/>
      <c r="C30" s="241"/>
      <c r="D30" s="228" t="s">
        <v>235</v>
      </c>
      <c r="E30" s="247"/>
      <c r="F30" s="248"/>
      <c r="G30" s="248"/>
      <c r="H30" s="248"/>
      <c r="I30" s="226">
        <f>I31</f>
        <v>1838778</v>
      </c>
    </row>
    <row r="31" spans="1:9" s="223" customFormat="1" ht="36.75" customHeight="1" x14ac:dyDescent="0.25">
      <c r="A31" s="233">
        <v>1510000</v>
      </c>
      <c r="B31" s="241"/>
      <c r="C31" s="241"/>
      <c r="D31" s="228" t="s">
        <v>235</v>
      </c>
      <c r="E31" s="247"/>
      <c r="F31" s="248"/>
      <c r="G31" s="248"/>
      <c r="H31" s="248"/>
      <c r="I31" s="226">
        <f>I32+I33</f>
        <v>1838778</v>
      </c>
    </row>
    <row r="32" spans="1:9" s="234" customFormat="1" ht="49.5" customHeight="1" x14ac:dyDescent="0.25">
      <c r="A32" s="241">
        <v>1510180</v>
      </c>
      <c r="B32" s="244" t="s">
        <v>148</v>
      </c>
      <c r="C32" s="244" t="s">
        <v>145</v>
      </c>
      <c r="D32" s="230" t="s">
        <v>709</v>
      </c>
      <c r="E32" s="231" t="s">
        <v>701</v>
      </c>
      <c r="F32" s="248"/>
      <c r="G32" s="248"/>
      <c r="H32" s="248"/>
      <c r="I32" s="232">
        <v>143600</v>
      </c>
    </row>
    <row r="33" spans="1:9" s="240" customFormat="1" ht="220.5" customHeight="1" x14ac:dyDescent="0.25">
      <c r="A33" s="235">
        <v>1513250</v>
      </c>
      <c r="B33" s="236" t="s">
        <v>347</v>
      </c>
      <c r="C33" s="236" t="s">
        <v>239</v>
      </c>
      <c r="D33" s="230" t="s">
        <v>710</v>
      </c>
      <c r="E33" s="237" t="s">
        <v>711</v>
      </c>
      <c r="F33" s="249"/>
      <c r="G33" s="249"/>
      <c r="H33" s="249"/>
      <c r="I33" s="246">
        <v>1695178</v>
      </c>
    </row>
    <row r="34" spans="1:9" s="223" customFormat="1" ht="37.5" customHeight="1" x14ac:dyDescent="0.25">
      <c r="A34" s="233">
        <v>2400000</v>
      </c>
      <c r="B34" s="241"/>
      <c r="C34" s="241"/>
      <c r="D34" s="228" t="s">
        <v>376</v>
      </c>
      <c r="E34" s="247"/>
      <c r="F34" s="248"/>
      <c r="G34" s="248"/>
      <c r="H34" s="248"/>
      <c r="I34" s="250">
        <f>I35</f>
        <v>3566470</v>
      </c>
    </row>
    <row r="35" spans="1:9" s="223" customFormat="1" ht="36.75" customHeight="1" x14ac:dyDescent="0.25">
      <c r="A35" s="233">
        <v>2410000</v>
      </c>
      <c r="B35" s="241"/>
      <c r="C35" s="241"/>
      <c r="D35" s="228" t="s">
        <v>376</v>
      </c>
      <c r="E35" s="247"/>
      <c r="F35" s="248"/>
      <c r="G35" s="248"/>
      <c r="H35" s="248"/>
      <c r="I35" s="250">
        <f>I36+I37+I38+I39+I40</f>
        <v>3566470</v>
      </c>
    </row>
    <row r="36" spans="1:9" s="240" customFormat="1" ht="43.5" customHeight="1" x14ac:dyDescent="0.25">
      <c r="A36" s="235">
        <v>2414070</v>
      </c>
      <c r="B36" s="235">
        <v>4070</v>
      </c>
      <c r="C36" s="236" t="s">
        <v>394</v>
      </c>
      <c r="D36" s="251" t="s">
        <v>712</v>
      </c>
      <c r="E36" s="237" t="s">
        <v>701</v>
      </c>
      <c r="F36" s="249"/>
      <c r="G36" s="249"/>
      <c r="H36" s="249"/>
      <c r="I36" s="246">
        <v>180330</v>
      </c>
    </row>
    <row r="37" spans="1:9" s="234" customFormat="1" ht="43.5" customHeight="1" x14ac:dyDescent="0.25">
      <c r="A37" s="241">
        <v>2414090</v>
      </c>
      <c r="B37" s="241">
        <v>4090</v>
      </c>
      <c r="C37" s="244" t="s">
        <v>401</v>
      </c>
      <c r="D37" s="242" t="s">
        <v>713</v>
      </c>
      <c r="E37" s="231" t="s">
        <v>701</v>
      </c>
      <c r="F37" s="248"/>
      <c r="G37" s="248"/>
      <c r="H37" s="248"/>
      <c r="I37" s="232">
        <v>170395</v>
      </c>
    </row>
    <row r="38" spans="1:9" s="245" customFormat="1" ht="43.5" customHeight="1" x14ac:dyDescent="0.25">
      <c r="A38" s="241">
        <v>2414200</v>
      </c>
      <c r="B38" s="241">
        <v>4200</v>
      </c>
      <c r="C38" s="244" t="s">
        <v>408</v>
      </c>
      <c r="D38" s="242" t="s">
        <v>714</v>
      </c>
      <c r="E38" s="231" t="s">
        <v>701</v>
      </c>
      <c r="F38" s="248"/>
      <c r="G38" s="248"/>
      <c r="H38" s="248"/>
      <c r="I38" s="232">
        <v>13000</v>
      </c>
    </row>
    <row r="39" spans="1:9" s="240" customFormat="1" ht="65.25" customHeight="1" x14ac:dyDescent="0.25">
      <c r="A39" s="235">
        <v>2415062</v>
      </c>
      <c r="B39" s="235">
        <v>5062</v>
      </c>
      <c r="C39" s="236" t="s">
        <v>229</v>
      </c>
      <c r="D39" s="251" t="s">
        <v>715</v>
      </c>
      <c r="E39" s="237" t="s">
        <v>701</v>
      </c>
      <c r="F39" s="249"/>
      <c r="G39" s="249"/>
      <c r="H39" s="249"/>
      <c r="I39" s="246">
        <v>203750</v>
      </c>
    </row>
    <row r="40" spans="1:9" s="223" customFormat="1" ht="73.5" customHeight="1" x14ac:dyDescent="0.25">
      <c r="A40" s="241">
        <v>2415062</v>
      </c>
      <c r="B40" s="241">
        <v>5062</v>
      </c>
      <c r="C40" s="244" t="s">
        <v>229</v>
      </c>
      <c r="D40" s="242" t="s">
        <v>715</v>
      </c>
      <c r="E40" s="231" t="s">
        <v>716</v>
      </c>
      <c r="F40" s="248"/>
      <c r="G40" s="248"/>
      <c r="H40" s="248"/>
      <c r="I40" s="232">
        <v>2998995</v>
      </c>
    </row>
    <row r="41" spans="1:9" s="234" customFormat="1" ht="57" customHeight="1" x14ac:dyDescent="0.25">
      <c r="A41" s="252">
        <v>4000000</v>
      </c>
      <c r="B41" s="252"/>
      <c r="C41" s="252"/>
      <c r="D41" s="225" t="s">
        <v>620</v>
      </c>
      <c r="E41" s="253"/>
      <c r="F41" s="254"/>
      <c r="G41" s="254"/>
      <c r="H41" s="254"/>
      <c r="I41" s="255">
        <f>I42</f>
        <v>61170872</v>
      </c>
    </row>
    <row r="42" spans="1:9" s="240" customFormat="1" ht="60.75" customHeight="1" x14ac:dyDescent="0.25">
      <c r="A42" s="252">
        <v>4010000</v>
      </c>
      <c r="B42" s="252"/>
      <c r="C42" s="252"/>
      <c r="D42" s="225" t="s">
        <v>620</v>
      </c>
      <c r="E42" s="256"/>
      <c r="F42" s="254"/>
      <c r="G42" s="254"/>
      <c r="H42" s="254"/>
      <c r="I42" s="255">
        <f>SUM(I44:I134)</f>
        <v>61170872</v>
      </c>
    </row>
    <row r="43" spans="1:9" s="223" customFormat="1" ht="35.25" hidden="1" customHeight="1" x14ac:dyDescent="0.25">
      <c r="A43" s="233"/>
      <c r="B43" s="241" t="s">
        <v>717</v>
      </c>
      <c r="C43" s="241" t="s">
        <v>145</v>
      </c>
      <c r="D43" s="251" t="s">
        <v>718</v>
      </c>
      <c r="E43" s="231" t="s">
        <v>701</v>
      </c>
      <c r="F43" s="257"/>
      <c r="G43" s="257"/>
      <c r="H43" s="257"/>
      <c r="I43" s="258"/>
    </row>
    <row r="44" spans="1:9" s="223" customFormat="1" ht="78.75" x14ac:dyDescent="0.25">
      <c r="A44" s="241">
        <v>4016021</v>
      </c>
      <c r="B44" s="259">
        <v>6021</v>
      </c>
      <c r="C44" s="260" t="s">
        <v>433</v>
      </c>
      <c r="D44" s="235" t="s">
        <v>719</v>
      </c>
      <c r="E44" s="237" t="s">
        <v>720</v>
      </c>
      <c r="F44" s="239"/>
      <c r="G44" s="261"/>
      <c r="H44" s="262"/>
      <c r="I44" s="263">
        <v>70000</v>
      </c>
    </row>
    <row r="45" spans="1:9" s="223" customFormat="1" ht="63" x14ac:dyDescent="0.25">
      <c r="A45" s="241">
        <v>4016021</v>
      </c>
      <c r="B45" s="259">
        <v>6021</v>
      </c>
      <c r="C45" s="260" t="s">
        <v>433</v>
      </c>
      <c r="D45" s="235" t="s">
        <v>719</v>
      </c>
      <c r="E45" s="231" t="s">
        <v>721</v>
      </c>
      <c r="F45" s="239"/>
      <c r="G45" s="261"/>
      <c r="H45" s="262"/>
      <c r="I45" s="263">
        <v>10000</v>
      </c>
    </row>
    <row r="46" spans="1:9" s="223" customFormat="1" ht="63" x14ac:dyDescent="0.25">
      <c r="A46" s="241">
        <v>4016021</v>
      </c>
      <c r="B46" s="259">
        <v>6021</v>
      </c>
      <c r="C46" s="260" t="s">
        <v>433</v>
      </c>
      <c r="D46" s="235" t="s">
        <v>719</v>
      </c>
      <c r="E46" s="231" t="s">
        <v>722</v>
      </c>
      <c r="F46" s="239"/>
      <c r="G46" s="261"/>
      <c r="H46" s="262"/>
      <c r="I46" s="263">
        <v>706718</v>
      </c>
    </row>
    <row r="47" spans="1:9" s="223" customFormat="1" ht="47.25" x14ac:dyDescent="0.25">
      <c r="A47" s="241">
        <v>4016021</v>
      </c>
      <c r="B47" s="259">
        <v>6021</v>
      </c>
      <c r="C47" s="260" t="s">
        <v>433</v>
      </c>
      <c r="D47" s="235" t="s">
        <v>719</v>
      </c>
      <c r="E47" s="231" t="s">
        <v>723</v>
      </c>
      <c r="F47" s="239"/>
      <c r="G47" s="261"/>
      <c r="H47" s="262"/>
      <c r="I47" s="263">
        <v>686166</v>
      </c>
    </row>
    <row r="48" spans="1:9" s="223" customFormat="1" ht="57" customHeight="1" x14ac:dyDescent="0.25">
      <c r="A48" s="235">
        <v>4016021</v>
      </c>
      <c r="B48" s="259">
        <v>6021</v>
      </c>
      <c r="C48" s="260" t="s">
        <v>433</v>
      </c>
      <c r="D48" s="235" t="s">
        <v>719</v>
      </c>
      <c r="E48" s="237" t="s">
        <v>724</v>
      </c>
      <c r="F48" s="264"/>
      <c r="G48" s="265"/>
      <c r="H48" s="262"/>
      <c r="I48" s="246">
        <v>30000</v>
      </c>
    </row>
    <row r="49" spans="1:9" s="223" customFormat="1" ht="63" x14ac:dyDescent="0.25">
      <c r="A49" s="235">
        <v>4016021</v>
      </c>
      <c r="B49" s="259">
        <v>6021</v>
      </c>
      <c r="C49" s="260" t="s">
        <v>433</v>
      </c>
      <c r="D49" s="235" t="s">
        <v>719</v>
      </c>
      <c r="E49" s="237" t="s">
        <v>725</v>
      </c>
      <c r="F49" s="264"/>
      <c r="G49" s="265"/>
      <c r="H49" s="262"/>
      <c r="I49" s="246">
        <v>30000</v>
      </c>
    </row>
    <row r="50" spans="1:9" s="234" customFormat="1" ht="51" customHeight="1" x14ac:dyDescent="0.25">
      <c r="A50" s="235">
        <v>4016021</v>
      </c>
      <c r="B50" s="259">
        <v>6021</v>
      </c>
      <c r="C50" s="260" t="s">
        <v>433</v>
      </c>
      <c r="D50" s="235" t="s">
        <v>719</v>
      </c>
      <c r="E50" s="237" t="s">
        <v>726</v>
      </c>
      <c r="F50" s="264"/>
      <c r="G50" s="265"/>
      <c r="H50" s="262"/>
      <c r="I50" s="246">
        <v>40000</v>
      </c>
    </row>
    <row r="51" spans="1:9" s="240" customFormat="1" ht="63" x14ac:dyDescent="0.25">
      <c r="A51" s="235">
        <v>4016021</v>
      </c>
      <c r="B51" s="259">
        <v>6021</v>
      </c>
      <c r="C51" s="260" t="s">
        <v>433</v>
      </c>
      <c r="D51" s="235" t="s">
        <v>719</v>
      </c>
      <c r="E51" s="237" t="s">
        <v>727</v>
      </c>
      <c r="F51" s="264"/>
      <c r="G51" s="265"/>
      <c r="H51" s="262"/>
      <c r="I51" s="246">
        <v>20000</v>
      </c>
    </row>
    <row r="52" spans="1:9" s="223" customFormat="1" ht="63" x14ac:dyDescent="0.25">
      <c r="A52" s="241">
        <v>4016021</v>
      </c>
      <c r="B52" s="259">
        <v>6021</v>
      </c>
      <c r="C52" s="260" t="s">
        <v>433</v>
      </c>
      <c r="D52" s="235" t="s">
        <v>719</v>
      </c>
      <c r="E52" s="237" t="s">
        <v>728</v>
      </c>
      <c r="F52" s="264"/>
      <c r="G52" s="266"/>
      <c r="H52" s="262"/>
      <c r="I52" s="232">
        <v>35000</v>
      </c>
    </row>
    <row r="53" spans="1:9" s="234" customFormat="1" ht="52.5" customHeight="1" x14ac:dyDescent="0.25">
      <c r="A53" s="241">
        <v>4016021</v>
      </c>
      <c r="B53" s="259">
        <v>6021</v>
      </c>
      <c r="C53" s="260" t="s">
        <v>433</v>
      </c>
      <c r="D53" s="235" t="s">
        <v>719</v>
      </c>
      <c r="E53" s="237" t="s">
        <v>729</v>
      </c>
      <c r="F53" s="264"/>
      <c r="G53" s="266"/>
      <c r="H53" s="262"/>
      <c r="I53" s="232">
        <v>25000</v>
      </c>
    </row>
    <row r="54" spans="1:9" s="240" customFormat="1" ht="63" x14ac:dyDescent="0.25">
      <c r="A54" s="235">
        <v>4016021</v>
      </c>
      <c r="B54" s="259">
        <v>6021</v>
      </c>
      <c r="C54" s="260" t="s">
        <v>433</v>
      </c>
      <c r="D54" s="235" t="s">
        <v>719</v>
      </c>
      <c r="E54" s="237" t="s">
        <v>730</v>
      </c>
      <c r="F54" s="264"/>
      <c r="G54" s="265"/>
      <c r="H54" s="262"/>
      <c r="I54" s="246">
        <v>30000</v>
      </c>
    </row>
    <row r="55" spans="1:9" s="245" customFormat="1" ht="63" x14ac:dyDescent="0.25">
      <c r="A55" s="241">
        <v>4016021</v>
      </c>
      <c r="B55" s="259">
        <v>6021</v>
      </c>
      <c r="C55" s="260" t="s">
        <v>433</v>
      </c>
      <c r="D55" s="235" t="s">
        <v>719</v>
      </c>
      <c r="E55" s="237" t="s">
        <v>731</v>
      </c>
      <c r="F55" s="264"/>
      <c r="G55" s="266"/>
      <c r="H55" s="262"/>
      <c r="I55" s="232">
        <v>35000</v>
      </c>
    </row>
    <row r="56" spans="1:9" s="245" customFormat="1" ht="63" x14ac:dyDescent="0.25">
      <c r="A56" s="241">
        <v>4016021</v>
      </c>
      <c r="B56" s="259">
        <v>6021</v>
      </c>
      <c r="C56" s="260" t="s">
        <v>433</v>
      </c>
      <c r="D56" s="235" t="s">
        <v>719</v>
      </c>
      <c r="E56" s="237" t="s">
        <v>732</v>
      </c>
      <c r="F56" s="264"/>
      <c r="G56" s="266"/>
      <c r="H56" s="262"/>
      <c r="I56" s="232">
        <v>10000</v>
      </c>
    </row>
    <row r="57" spans="1:9" s="245" customFormat="1" ht="63" x14ac:dyDescent="0.25">
      <c r="A57" s="241">
        <v>4016021</v>
      </c>
      <c r="B57" s="259">
        <v>6021</v>
      </c>
      <c r="C57" s="260" t="s">
        <v>433</v>
      </c>
      <c r="D57" s="235" t="s">
        <v>719</v>
      </c>
      <c r="E57" s="237" t="s">
        <v>733</v>
      </c>
      <c r="F57" s="264"/>
      <c r="G57" s="266"/>
      <c r="H57" s="262"/>
      <c r="I57" s="232">
        <v>35000</v>
      </c>
    </row>
    <row r="58" spans="1:9" s="245" customFormat="1" ht="63" x14ac:dyDescent="0.25">
      <c r="A58" s="241">
        <v>4016021</v>
      </c>
      <c r="B58" s="259">
        <v>6021</v>
      </c>
      <c r="C58" s="260" t="s">
        <v>433</v>
      </c>
      <c r="D58" s="235" t="s">
        <v>719</v>
      </c>
      <c r="E58" s="237" t="s">
        <v>734</v>
      </c>
      <c r="F58" s="264"/>
      <c r="G58" s="266"/>
      <c r="H58" s="262"/>
      <c r="I58" s="232">
        <v>35000</v>
      </c>
    </row>
    <row r="59" spans="1:9" s="245" customFormat="1" ht="47.25" x14ac:dyDescent="0.25">
      <c r="A59" s="241">
        <v>4016021</v>
      </c>
      <c r="B59" s="259">
        <v>6021</v>
      </c>
      <c r="C59" s="260" t="s">
        <v>433</v>
      </c>
      <c r="D59" s="235" t="s">
        <v>719</v>
      </c>
      <c r="E59" s="237" t="s">
        <v>735</v>
      </c>
      <c r="F59" s="264"/>
      <c r="G59" s="266"/>
      <c r="H59" s="262"/>
      <c r="I59" s="232">
        <v>35000</v>
      </c>
    </row>
    <row r="60" spans="1:9" s="223" customFormat="1" ht="31.5" x14ac:dyDescent="0.25">
      <c r="A60" s="241">
        <v>4016021</v>
      </c>
      <c r="B60" s="259">
        <v>6021</v>
      </c>
      <c r="C60" s="260" t="s">
        <v>433</v>
      </c>
      <c r="D60" s="235" t="s">
        <v>719</v>
      </c>
      <c r="E60" s="237" t="s">
        <v>736</v>
      </c>
      <c r="F60" s="264"/>
      <c r="G60" s="266"/>
      <c r="H60" s="262"/>
      <c r="I60" s="232">
        <v>101669</v>
      </c>
    </row>
    <row r="61" spans="1:9" s="223" customFormat="1" ht="31.5" x14ac:dyDescent="0.25">
      <c r="A61" s="241">
        <v>4016021</v>
      </c>
      <c r="B61" s="259">
        <v>6021</v>
      </c>
      <c r="C61" s="260" t="s">
        <v>433</v>
      </c>
      <c r="D61" s="235" t="s">
        <v>719</v>
      </c>
      <c r="E61" s="237" t="s">
        <v>737</v>
      </c>
      <c r="F61" s="264"/>
      <c r="G61" s="266"/>
      <c r="H61" s="262"/>
      <c r="I61" s="232">
        <v>130837</v>
      </c>
    </row>
    <row r="62" spans="1:9" s="234" customFormat="1" ht="31.5" x14ac:dyDescent="0.25">
      <c r="A62" s="235">
        <v>4016021</v>
      </c>
      <c r="B62" s="259">
        <v>6021</v>
      </c>
      <c r="C62" s="260" t="s">
        <v>433</v>
      </c>
      <c r="D62" s="235" t="s">
        <v>719</v>
      </c>
      <c r="E62" s="235" t="s">
        <v>738</v>
      </c>
      <c r="F62" s="264"/>
      <c r="G62" s="265"/>
      <c r="H62" s="262"/>
      <c r="I62" s="246">
        <v>215354</v>
      </c>
    </row>
    <row r="63" spans="1:9" s="240" customFormat="1" ht="63" x14ac:dyDescent="0.25">
      <c r="A63" s="235">
        <v>4016021</v>
      </c>
      <c r="B63" s="259">
        <v>6021</v>
      </c>
      <c r="C63" s="260" t="s">
        <v>433</v>
      </c>
      <c r="D63" s="235" t="s">
        <v>719</v>
      </c>
      <c r="E63" s="235" t="s">
        <v>739</v>
      </c>
      <c r="F63" s="264"/>
      <c r="G63" s="265"/>
      <c r="H63" s="262"/>
      <c r="I63" s="246">
        <v>775303</v>
      </c>
    </row>
    <row r="64" spans="1:9" s="223" customFormat="1" ht="47.25" x14ac:dyDescent="0.25">
      <c r="A64" s="241">
        <v>4016021</v>
      </c>
      <c r="B64" s="267">
        <v>6021</v>
      </c>
      <c r="C64" s="268" t="s">
        <v>433</v>
      </c>
      <c r="D64" s="241" t="s">
        <v>719</v>
      </c>
      <c r="E64" s="235" t="s">
        <v>740</v>
      </c>
      <c r="F64" s="269"/>
      <c r="G64" s="266"/>
      <c r="H64" s="270"/>
      <c r="I64" s="232">
        <v>40000</v>
      </c>
    </row>
    <row r="65" spans="1:9" s="234" customFormat="1" ht="63" x14ac:dyDescent="0.25">
      <c r="A65" s="241">
        <v>4016021</v>
      </c>
      <c r="B65" s="267">
        <v>6021</v>
      </c>
      <c r="C65" s="268" t="s">
        <v>433</v>
      </c>
      <c r="D65" s="241" t="s">
        <v>719</v>
      </c>
      <c r="E65" s="235" t="s">
        <v>741</v>
      </c>
      <c r="F65" s="269"/>
      <c r="G65" s="266"/>
      <c r="H65" s="270"/>
      <c r="I65" s="232">
        <v>40000</v>
      </c>
    </row>
    <row r="66" spans="1:9" s="272" customFormat="1" ht="63" x14ac:dyDescent="0.25">
      <c r="A66" s="235">
        <v>4016021</v>
      </c>
      <c r="B66" s="259">
        <v>6021</v>
      </c>
      <c r="C66" s="260" t="s">
        <v>433</v>
      </c>
      <c r="D66" s="235" t="s">
        <v>719</v>
      </c>
      <c r="E66" s="235" t="s">
        <v>742</v>
      </c>
      <c r="F66" s="264"/>
      <c r="G66" s="265"/>
      <c r="H66" s="262"/>
      <c r="I66" s="271">
        <v>40000</v>
      </c>
    </row>
    <row r="67" spans="1:9" s="240" customFormat="1" ht="63" x14ac:dyDescent="0.25">
      <c r="A67" s="235">
        <v>4016021</v>
      </c>
      <c r="B67" s="259">
        <v>6021</v>
      </c>
      <c r="C67" s="260" t="s">
        <v>433</v>
      </c>
      <c r="D67" s="235" t="s">
        <v>719</v>
      </c>
      <c r="E67" s="235" t="s">
        <v>743</v>
      </c>
      <c r="F67" s="264"/>
      <c r="G67" s="265"/>
      <c r="H67" s="262"/>
      <c r="I67" s="246">
        <v>40000</v>
      </c>
    </row>
    <row r="68" spans="1:9" s="223" customFormat="1" ht="63" x14ac:dyDescent="0.25">
      <c r="A68" s="241">
        <v>4016021</v>
      </c>
      <c r="B68" s="267">
        <v>6021</v>
      </c>
      <c r="C68" s="268" t="s">
        <v>433</v>
      </c>
      <c r="D68" s="241" t="s">
        <v>719</v>
      </c>
      <c r="E68" s="235" t="s">
        <v>895</v>
      </c>
      <c r="F68" s="269"/>
      <c r="G68" s="266"/>
      <c r="H68" s="270"/>
      <c r="I68" s="232">
        <v>608872</v>
      </c>
    </row>
    <row r="69" spans="1:9" s="223" customFormat="1" ht="63" x14ac:dyDescent="0.25">
      <c r="A69" s="241">
        <v>4016021</v>
      </c>
      <c r="B69" s="267">
        <v>6021</v>
      </c>
      <c r="C69" s="268" t="s">
        <v>433</v>
      </c>
      <c r="D69" s="241" t="s">
        <v>719</v>
      </c>
      <c r="E69" s="235" t="s">
        <v>744</v>
      </c>
      <c r="F69" s="269"/>
      <c r="G69" s="266"/>
      <c r="H69" s="270"/>
      <c r="I69" s="232">
        <v>15000</v>
      </c>
    </row>
    <row r="70" spans="1:9" s="223" customFormat="1" ht="63" x14ac:dyDescent="0.25">
      <c r="A70" s="241">
        <v>4016021</v>
      </c>
      <c r="B70" s="267">
        <v>6021</v>
      </c>
      <c r="C70" s="268" t="s">
        <v>433</v>
      </c>
      <c r="D70" s="241" t="s">
        <v>719</v>
      </c>
      <c r="E70" s="235" t="s">
        <v>745</v>
      </c>
      <c r="F70" s="269"/>
      <c r="G70" s="266"/>
      <c r="H70" s="270"/>
      <c r="I70" s="232">
        <v>20000</v>
      </c>
    </row>
    <row r="71" spans="1:9" s="223" customFormat="1" ht="63" x14ac:dyDescent="0.25">
      <c r="A71" s="241">
        <v>4016021</v>
      </c>
      <c r="B71" s="267">
        <v>6021</v>
      </c>
      <c r="C71" s="268" t="s">
        <v>433</v>
      </c>
      <c r="D71" s="241" t="s">
        <v>719</v>
      </c>
      <c r="E71" s="235" t="s">
        <v>746</v>
      </c>
      <c r="F71" s="269"/>
      <c r="G71" s="266"/>
      <c r="H71" s="270"/>
      <c r="I71" s="232">
        <v>25000</v>
      </c>
    </row>
    <row r="72" spans="1:9" s="223" customFormat="1" ht="63" x14ac:dyDescent="0.25">
      <c r="A72" s="241">
        <v>4016021</v>
      </c>
      <c r="B72" s="267">
        <v>6021</v>
      </c>
      <c r="C72" s="268" t="s">
        <v>433</v>
      </c>
      <c r="D72" s="241" t="s">
        <v>719</v>
      </c>
      <c r="E72" s="235" t="s">
        <v>896</v>
      </c>
      <c r="F72" s="269"/>
      <c r="G72" s="266"/>
      <c r="H72" s="270"/>
      <c r="I72" s="232">
        <v>280000</v>
      </c>
    </row>
    <row r="73" spans="1:9" s="223" customFormat="1" ht="73.5" customHeight="1" x14ac:dyDescent="0.25">
      <c r="A73" s="241">
        <v>4016021</v>
      </c>
      <c r="B73" s="267">
        <v>6021</v>
      </c>
      <c r="C73" s="268" t="s">
        <v>433</v>
      </c>
      <c r="D73" s="241" t="s">
        <v>719</v>
      </c>
      <c r="E73" s="235" t="s">
        <v>897</v>
      </c>
      <c r="F73" s="269"/>
      <c r="G73" s="266"/>
      <c r="H73" s="270"/>
      <c r="I73" s="232">
        <v>20000</v>
      </c>
    </row>
    <row r="74" spans="1:9" s="223" customFormat="1" ht="47.25" x14ac:dyDescent="0.25">
      <c r="A74" s="241">
        <v>4016021</v>
      </c>
      <c r="B74" s="267">
        <v>6021</v>
      </c>
      <c r="C74" s="268" t="s">
        <v>433</v>
      </c>
      <c r="D74" s="241" t="s">
        <v>719</v>
      </c>
      <c r="E74" s="235" t="s">
        <v>747</v>
      </c>
      <c r="F74" s="269"/>
      <c r="G74" s="266"/>
      <c r="H74" s="270"/>
      <c r="I74" s="232">
        <v>20000</v>
      </c>
    </row>
    <row r="75" spans="1:9" s="223" customFormat="1" ht="63" x14ac:dyDescent="0.25">
      <c r="A75" s="235">
        <v>4016021</v>
      </c>
      <c r="B75" s="259">
        <v>6021</v>
      </c>
      <c r="C75" s="260" t="s">
        <v>433</v>
      </c>
      <c r="D75" s="235" t="s">
        <v>719</v>
      </c>
      <c r="E75" s="237" t="s">
        <v>748</v>
      </c>
      <c r="F75" s="264"/>
      <c r="G75" s="265"/>
      <c r="H75" s="262"/>
      <c r="I75" s="273">
        <v>183900</v>
      </c>
    </row>
    <row r="76" spans="1:9" s="223" customFormat="1" ht="63" x14ac:dyDescent="0.25">
      <c r="A76" s="235">
        <v>4016021</v>
      </c>
      <c r="B76" s="259">
        <v>6021</v>
      </c>
      <c r="C76" s="260" t="s">
        <v>433</v>
      </c>
      <c r="D76" s="235" t="s">
        <v>719</v>
      </c>
      <c r="E76" s="237" t="s">
        <v>749</v>
      </c>
      <c r="F76" s="264"/>
      <c r="G76" s="265"/>
      <c r="H76" s="262"/>
      <c r="I76" s="273">
        <v>120000</v>
      </c>
    </row>
    <row r="77" spans="1:9" s="272" customFormat="1" ht="15.75" x14ac:dyDescent="0.25">
      <c r="A77" s="235">
        <v>4016060</v>
      </c>
      <c r="B77" s="235">
        <v>6060</v>
      </c>
      <c r="C77" s="236" t="s">
        <v>446</v>
      </c>
      <c r="D77" s="251" t="s">
        <v>453</v>
      </c>
      <c r="E77" s="274" t="s">
        <v>701</v>
      </c>
      <c r="F77" s="275"/>
      <c r="G77" s="275"/>
      <c r="H77" s="275"/>
      <c r="I77" s="239">
        <v>2116075</v>
      </c>
    </row>
    <row r="78" spans="1:9" s="240" customFormat="1" ht="47.25" x14ac:dyDescent="0.25">
      <c r="A78" s="235">
        <v>4016060</v>
      </c>
      <c r="B78" s="235">
        <v>6060</v>
      </c>
      <c r="C78" s="235" t="s">
        <v>446</v>
      </c>
      <c r="D78" s="251" t="s">
        <v>453</v>
      </c>
      <c r="E78" s="274" t="s">
        <v>750</v>
      </c>
      <c r="F78" s="275"/>
      <c r="G78" s="275"/>
      <c r="H78" s="275"/>
      <c r="I78" s="239">
        <v>20000</v>
      </c>
    </row>
    <row r="79" spans="1:9" s="223" customFormat="1" ht="47.25" x14ac:dyDescent="0.25">
      <c r="A79" s="241">
        <v>4016060</v>
      </c>
      <c r="B79" s="241">
        <v>6060</v>
      </c>
      <c r="C79" s="241" t="s">
        <v>446</v>
      </c>
      <c r="D79" s="242" t="s">
        <v>453</v>
      </c>
      <c r="E79" s="276" t="s">
        <v>751</v>
      </c>
      <c r="F79" s="277"/>
      <c r="G79" s="277"/>
      <c r="H79" s="277"/>
      <c r="I79" s="243">
        <v>25000</v>
      </c>
    </row>
    <row r="80" spans="1:9" s="223" customFormat="1" ht="47.25" x14ac:dyDescent="0.25">
      <c r="A80" s="235">
        <v>4016060</v>
      </c>
      <c r="B80" s="235">
        <v>6060</v>
      </c>
      <c r="C80" s="235" t="s">
        <v>446</v>
      </c>
      <c r="D80" s="251" t="s">
        <v>453</v>
      </c>
      <c r="E80" s="274" t="s">
        <v>752</v>
      </c>
      <c r="F80" s="275"/>
      <c r="G80" s="275"/>
      <c r="H80" s="275"/>
      <c r="I80" s="239">
        <v>25000</v>
      </c>
    </row>
    <row r="81" spans="1:9" s="223" customFormat="1" ht="47.25" x14ac:dyDescent="0.25">
      <c r="A81" s="241">
        <v>4016060</v>
      </c>
      <c r="B81" s="241">
        <v>6060</v>
      </c>
      <c r="C81" s="241" t="s">
        <v>446</v>
      </c>
      <c r="D81" s="242" t="s">
        <v>453</v>
      </c>
      <c r="E81" s="276" t="s">
        <v>753</v>
      </c>
      <c r="F81" s="277"/>
      <c r="G81" s="277"/>
      <c r="H81" s="277"/>
      <c r="I81" s="243">
        <v>28150</v>
      </c>
    </row>
    <row r="82" spans="1:9" s="223" customFormat="1" ht="31.5" x14ac:dyDescent="0.25">
      <c r="A82" s="241">
        <v>4016060</v>
      </c>
      <c r="B82" s="241">
        <v>6060</v>
      </c>
      <c r="C82" s="241" t="s">
        <v>446</v>
      </c>
      <c r="D82" s="242" t="s">
        <v>453</v>
      </c>
      <c r="E82" s="276" t="s">
        <v>754</v>
      </c>
      <c r="F82" s="277"/>
      <c r="G82" s="277"/>
      <c r="H82" s="277"/>
      <c r="I82" s="243">
        <v>660465</v>
      </c>
    </row>
    <row r="83" spans="1:9" s="234" customFormat="1" ht="47.25" x14ac:dyDescent="0.25">
      <c r="A83" s="241">
        <v>4016060</v>
      </c>
      <c r="B83" s="241">
        <v>6060</v>
      </c>
      <c r="C83" s="241" t="s">
        <v>446</v>
      </c>
      <c r="D83" s="242" t="s">
        <v>453</v>
      </c>
      <c r="E83" s="276" t="s">
        <v>755</v>
      </c>
      <c r="F83" s="277"/>
      <c r="G83" s="277"/>
      <c r="H83" s="277"/>
      <c r="I83" s="243">
        <v>25000</v>
      </c>
    </row>
    <row r="84" spans="1:9" s="223" customFormat="1" ht="47.25" x14ac:dyDescent="0.25">
      <c r="A84" s="241">
        <v>4016060</v>
      </c>
      <c r="B84" s="241">
        <v>6060</v>
      </c>
      <c r="C84" s="241" t="s">
        <v>446</v>
      </c>
      <c r="D84" s="242" t="s">
        <v>453</v>
      </c>
      <c r="E84" s="276" t="s">
        <v>756</v>
      </c>
      <c r="F84" s="277"/>
      <c r="G84" s="277"/>
      <c r="H84" s="277"/>
      <c r="I84" s="243">
        <v>190000</v>
      </c>
    </row>
    <row r="85" spans="1:9" s="223" customFormat="1" ht="70.5" customHeight="1" x14ac:dyDescent="0.25">
      <c r="A85" s="241">
        <v>4016060</v>
      </c>
      <c r="B85" s="241">
        <v>6060</v>
      </c>
      <c r="C85" s="241" t="s">
        <v>446</v>
      </c>
      <c r="D85" s="242" t="s">
        <v>453</v>
      </c>
      <c r="E85" s="276" t="s">
        <v>757</v>
      </c>
      <c r="F85" s="277"/>
      <c r="G85" s="277"/>
      <c r="H85" s="277"/>
      <c r="I85" s="243">
        <v>35000</v>
      </c>
    </row>
    <row r="86" spans="1:9" s="223" customFormat="1" ht="31.5" x14ac:dyDescent="0.25">
      <c r="A86" s="241">
        <v>4016060</v>
      </c>
      <c r="B86" s="241">
        <v>6060</v>
      </c>
      <c r="C86" s="241" t="s">
        <v>446</v>
      </c>
      <c r="D86" s="242" t="s">
        <v>453</v>
      </c>
      <c r="E86" s="276" t="s">
        <v>758</v>
      </c>
      <c r="F86" s="277"/>
      <c r="G86" s="277"/>
      <c r="H86" s="277"/>
      <c r="I86" s="243">
        <v>1420000</v>
      </c>
    </row>
    <row r="87" spans="1:9" s="223" customFormat="1" ht="31.5" x14ac:dyDescent="0.2">
      <c r="A87" s="241">
        <v>4016650</v>
      </c>
      <c r="B87" s="241">
        <v>6650</v>
      </c>
      <c r="C87" s="241" t="s">
        <v>459</v>
      </c>
      <c r="D87" s="230" t="s">
        <v>460</v>
      </c>
      <c r="E87" s="231" t="s">
        <v>759</v>
      </c>
      <c r="F87" s="277"/>
      <c r="G87" s="277"/>
      <c r="H87" s="277"/>
      <c r="I87" s="232">
        <v>1126862</v>
      </c>
    </row>
    <row r="88" spans="1:9" s="223" customFormat="1" ht="31.5" x14ac:dyDescent="0.2">
      <c r="A88" s="241">
        <v>4016650</v>
      </c>
      <c r="B88" s="241">
        <v>6650</v>
      </c>
      <c r="C88" s="241" t="s">
        <v>459</v>
      </c>
      <c r="D88" s="230" t="s">
        <v>460</v>
      </c>
      <c r="E88" s="231" t="s">
        <v>760</v>
      </c>
      <c r="F88" s="277"/>
      <c r="G88" s="277"/>
      <c r="H88" s="277"/>
      <c r="I88" s="232">
        <v>1119939</v>
      </c>
    </row>
    <row r="89" spans="1:9" s="223" customFormat="1" ht="31.5" x14ac:dyDescent="0.2">
      <c r="A89" s="235">
        <v>4016650</v>
      </c>
      <c r="B89" s="235">
        <v>6650</v>
      </c>
      <c r="C89" s="235" t="s">
        <v>459</v>
      </c>
      <c r="D89" s="230" t="s">
        <v>460</v>
      </c>
      <c r="E89" s="237" t="s">
        <v>761</v>
      </c>
      <c r="F89" s="275"/>
      <c r="G89" s="275"/>
      <c r="H89" s="275"/>
      <c r="I89" s="246">
        <v>490204</v>
      </c>
    </row>
    <row r="90" spans="1:9" s="223" customFormat="1" ht="31.5" x14ac:dyDescent="0.2">
      <c r="A90" s="241">
        <v>4016650</v>
      </c>
      <c r="B90" s="241">
        <v>6650</v>
      </c>
      <c r="C90" s="241" t="s">
        <v>459</v>
      </c>
      <c r="D90" s="230" t="s">
        <v>460</v>
      </c>
      <c r="E90" s="231" t="s">
        <v>762</v>
      </c>
      <c r="F90" s="277"/>
      <c r="G90" s="277"/>
      <c r="H90" s="277"/>
      <c r="I90" s="232">
        <v>1341635</v>
      </c>
    </row>
    <row r="91" spans="1:9" s="223" customFormat="1" ht="31.5" x14ac:dyDescent="0.2">
      <c r="A91" s="241">
        <v>4016650</v>
      </c>
      <c r="B91" s="241">
        <v>6650</v>
      </c>
      <c r="C91" s="241" t="s">
        <v>459</v>
      </c>
      <c r="D91" s="230" t="s">
        <v>460</v>
      </c>
      <c r="E91" s="231" t="s">
        <v>763</v>
      </c>
      <c r="F91" s="277"/>
      <c r="G91" s="277"/>
      <c r="H91" s="277"/>
      <c r="I91" s="232">
        <v>1024486</v>
      </c>
    </row>
    <row r="92" spans="1:9" s="223" customFormat="1" ht="31.5" x14ac:dyDescent="0.2">
      <c r="A92" s="235">
        <v>4016650</v>
      </c>
      <c r="B92" s="235">
        <v>6650</v>
      </c>
      <c r="C92" s="235" t="s">
        <v>459</v>
      </c>
      <c r="D92" s="230" t="s">
        <v>460</v>
      </c>
      <c r="E92" s="237" t="s">
        <v>764</v>
      </c>
      <c r="F92" s="275"/>
      <c r="G92" s="275"/>
      <c r="H92" s="275"/>
      <c r="I92" s="246">
        <v>1282292</v>
      </c>
    </row>
    <row r="93" spans="1:9" s="234" customFormat="1" ht="31.5" x14ac:dyDescent="0.2">
      <c r="A93" s="241">
        <v>4016650</v>
      </c>
      <c r="B93" s="241">
        <v>6650</v>
      </c>
      <c r="C93" s="241" t="s">
        <v>459</v>
      </c>
      <c r="D93" s="230" t="s">
        <v>460</v>
      </c>
      <c r="E93" s="231" t="s">
        <v>765</v>
      </c>
      <c r="F93" s="277"/>
      <c r="G93" s="277"/>
      <c r="H93" s="277"/>
      <c r="I93" s="246">
        <v>1416972</v>
      </c>
    </row>
    <row r="94" spans="1:9" s="245" customFormat="1" ht="31.5" x14ac:dyDescent="0.2">
      <c r="A94" s="241">
        <v>4016650</v>
      </c>
      <c r="B94" s="241">
        <v>6650</v>
      </c>
      <c r="C94" s="241" t="s">
        <v>459</v>
      </c>
      <c r="D94" s="230" t="s">
        <v>460</v>
      </c>
      <c r="E94" s="231" t="s">
        <v>766</v>
      </c>
      <c r="F94" s="277"/>
      <c r="G94" s="277"/>
      <c r="H94" s="277"/>
      <c r="I94" s="246">
        <v>1485000</v>
      </c>
    </row>
    <row r="95" spans="1:9" s="245" customFormat="1" ht="31.5" x14ac:dyDescent="0.2">
      <c r="A95" s="235">
        <v>4016650</v>
      </c>
      <c r="B95" s="235">
        <v>6650</v>
      </c>
      <c r="C95" s="235" t="s">
        <v>459</v>
      </c>
      <c r="D95" s="230" t="s">
        <v>460</v>
      </c>
      <c r="E95" s="235" t="s">
        <v>767</v>
      </c>
      <c r="F95" s="275"/>
      <c r="G95" s="275"/>
      <c r="H95" s="275"/>
      <c r="I95" s="246">
        <v>1490000</v>
      </c>
    </row>
    <row r="96" spans="1:9" s="245" customFormat="1" ht="31.5" x14ac:dyDescent="0.2">
      <c r="A96" s="241">
        <v>4016650</v>
      </c>
      <c r="B96" s="241">
        <v>6650</v>
      </c>
      <c r="C96" s="241" t="s">
        <v>459</v>
      </c>
      <c r="D96" s="230" t="s">
        <v>460</v>
      </c>
      <c r="E96" s="231" t="s">
        <v>768</v>
      </c>
      <c r="F96" s="277"/>
      <c r="G96" s="277"/>
      <c r="H96" s="277"/>
      <c r="I96" s="246">
        <v>1494000</v>
      </c>
    </row>
    <row r="97" spans="1:9" s="245" customFormat="1" ht="31.5" x14ac:dyDescent="0.2">
      <c r="A97" s="241">
        <v>4016650</v>
      </c>
      <c r="B97" s="241">
        <v>6650</v>
      </c>
      <c r="C97" s="241" t="s">
        <v>459</v>
      </c>
      <c r="D97" s="230" t="s">
        <v>460</v>
      </c>
      <c r="E97" s="231" t="s">
        <v>769</v>
      </c>
      <c r="F97" s="277"/>
      <c r="G97" s="277"/>
      <c r="H97" s="277"/>
      <c r="I97" s="246">
        <v>1490000</v>
      </c>
    </row>
    <row r="98" spans="1:9" s="245" customFormat="1" ht="31.5" x14ac:dyDescent="0.2">
      <c r="A98" s="235">
        <v>4016650</v>
      </c>
      <c r="B98" s="235">
        <v>6650</v>
      </c>
      <c r="C98" s="235" t="s">
        <v>459</v>
      </c>
      <c r="D98" s="230" t="s">
        <v>460</v>
      </c>
      <c r="E98" s="237" t="s">
        <v>770</v>
      </c>
      <c r="F98" s="275"/>
      <c r="G98" s="275"/>
      <c r="H98" s="275"/>
      <c r="I98" s="246">
        <v>1132000</v>
      </c>
    </row>
    <row r="99" spans="1:9" s="245" customFormat="1" ht="63" x14ac:dyDescent="0.2">
      <c r="A99" s="241">
        <v>4016650</v>
      </c>
      <c r="B99" s="241">
        <v>6650</v>
      </c>
      <c r="C99" s="241" t="s">
        <v>459</v>
      </c>
      <c r="D99" s="230" t="s">
        <v>460</v>
      </c>
      <c r="E99" s="231" t="s">
        <v>771</v>
      </c>
      <c r="F99" s="277"/>
      <c r="G99" s="277"/>
      <c r="H99" s="277"/>
      <c r="I99" s="246">
        <v>1499000</v>
      </c>
    </row>
    <row r="100" spans="1:9" s="245" customFormat="1" ht="63" x14ac:dyDescent="0.2">
      <c r="A100" s="241">
        <v>4016650</v>
      </c>
      <c r="B100" s="241">
        <v>6650</v>
      </c>
      <c r="C100" s="241" t="s">
        <v>459</v>
      </c>
      <c r="D100" s="230" t="s">
        <v>460</v>
      </c>
      <c r="E100" s="231" t="s">
        <v>772</v>
      </c>
      <c r="F100" s="277"/>
      <c r="G100" s="277"/>
      <c r="H100" s="277"/>
      <c r="I100" s="246">
        <v>35000</v>
      </c>
    </row>
    <row r="101" spans="1:9" s="245" customFormat="1" ht="63" x14ac:dyDescent="0.2">
      <c r="A101" s="241">
        <v>4016650</v>
      </c>
      <c r="B101" s="241">
        <v>6650</v>
      </c>
      <c r="C101" s="241" t="s">
        <v>459</v>
      </c>
      <c r="D101" s="230" t="s">
        <v>460</v>
      </c>
      <c r="E101" s="231" t="s">
        <v>773</v>
      </c>
      <c r="F101" s="277"/>
      <c r="G101" s="277"/>
      <c r="H101" s="277"/>
      <c r="I101" s="246">
        <v>40000</v>
      </c>
    </row>
    <row r="102" spans="1:9" s="245" customFormat="1" ht="63" x14ac:dyDescent="0.2">
      <c r="A102" s="241">
        <v>4016650</v>
      </c>
      <c r="B102" s="241">
        <v>6650</v>
      </c>
      <c r="C102" s="241">
        <v>456</v>
      </c>
      <c r="D102" s="230" t="s">
        <v>460</v>
      </c>
      <c r="E102" s="231" t="s">
        <v>774</v>
      </c>
      <c r="F102" s="277"/>
      <c r="G102" s="277"/>
      <c r="H102" s="277"/>
      <c r="I102" s="246">
        <v>50000</v>
      </c>
    </row>
    <row r="103" spans="1:9" s="245" customFormat="1" ht="47.25" x14ac:dyDescent="0.2">
      <c r="A103" s="235">
        <v>4016650</v>
      </c>
      <c r="B103" s="235">
        <v>6650</v>
      </c>
      <c r="C103" s="235" t="s">
        <v>459</v>
      </c>
      <c r="D103" s="230" t="s">
        <v>460</v>
      </c>
      <c r="E103" s="237" t="s">
        <v>775</v>
      </c>
      <c r="F103" s="275"/>
      <c r="G103" s="275"/>
      <c r="H103" s="275"/>
      <c r="I103" s="246">
        <v>660842</v>
      </c>
    </row>
    <row r="104" spans="1:9" s="245" customFormat="1" ht="63" x14ac:dyDescent="0.2">
      <c r="A104" s="235">
        <v>4016650</v>
      </c>
      <c r="B104" s="235">
        <v>6650</v>
      </c>
      <c r="C104" s="235" t="s">
        <v>459</v>
      </c>
      <c r="D104" s="230" t="s">
        <v>460</v>
      </c>
      <c r="E104" s="237" t="s">
        <v>776</v>
      </c>
      <c r="F104" s="275"/>
      <c r="G104" s="275"/>
      <c r="H104" s="275"/>
      <c r="I104" s="246">
        <v>702030</v>
      </c>
    </row>
    <row r="105" spans="1:9" s="223" customFormat="1" ht="31.5" x14ac:dyDescent="0.2">
      <c r="A105" s="235">
        <v>4016650</v>
      </c>
      <c r="B105" s="235">
        <v>6650</v>
      </c>
      <c r="C105" s="235" t="s">
        <v>459</v>
      </c>
      <c r="D105" s="230" t="s">
        <v>460</v>
      </c>
      <c r="E105" s="235" t="s">
        <v>777</v>
      </c>
      <c r="F105" s="275"/>
      <c r="G105" s="275"/>
      <c r="H105" s="275"/>
      <c r="I105" s="246">
        <v>1112340</v>
      </c>
    </row>
    <row r="106" spans="1:9" s="223" customFormat="1" ht="47.25" x14ac:dyDescent="0.2">
      <c r="A106" s="241">
        <v>4016650</v>
      </c>
      <c r="B106" s="241">
        <v>6650</v>
      </c>
      <c r="C106" s="244" t="s">
        <v>459</v>
      </c>
      <c r="D106" s="230" t="s">
        <v>460</v>
      </c>
      <c r="E106" s="231" t="s">
        <v>778</v>
      </c>
      <c r="F106" s="277"/>
      <c r="G106" s="277"/>
      <c r="H106" s="277"/>
      <c r="I106" s="232">
        <v>809981</v>
      </c>
    </row>
    <row r="107" spans="1:9" s="223" customFormat="1" ht="37.5" customHeight="1" x14ac:dyDescent="0.2">
      <c r="A107" s="241">
        <v>4016650</v>
      </c>
      <c r="B107" s="241">
        <v>6650</v>
      </c>
      <c r="C107" s="244" t="s">
        <v>459</v>
      </c>
      <c r="D107" s="230" t="s">
        <v>460</v>
      </c>
      <c r="E107" s="231" t="s">
        <v>779</v>
      </c>
      <c r="F107" s="277"/>
      <c r="G107" s="277"/>
      <c r="H107" s="277"/>
      <c r="I107" s="232">
        <v>881000</v>
      </c>
    </row>
    <row r="108" spans="1:9" s="234" customFormat="1" ht="78.75" x14ac:dyDescent="0.2">
      <c r="A108" s="241">
        <v>4016650</v>
      </c>
      <c r="B108" s="241">
        <v>6650</v>
      </c>
      <c r="C108" s="241" t="s">
        <v>459</v>
      </c>
      <c r="D108" s="230" t="s">
        <v>460</v>
      </c>
      <c r="E108" s="231" t="s">
        <v>780</v>
      </c>
      <c r="F108" s="277"/>
      <c r="G108" s="277"/>
      <c r="H108" s="277"/>
      <c r="I108" s="232">
        <v>801000</v>
      </c>
    </row>
    <row r="109" spans="1:9" s="234" customFormat="1" ht="47.25" x14ac:dyDescent="0.2">
      <c r="A109" s="241">
        <v>4016650</v>
      </c>
      <c r="B109" s="241">
        <v>6650</v>
      </c>
      <c r="C109" s="244" t="s">
        <v>459</v>
      </c>
      <c r="D109" s="230" t="s">
        <v>460</v>
      </c>
      <c r="E109" s="231" t="s">
        <v>781</v>
      </c>
      <c r="F109" s="277"/>
      <c r="G109" s="277"/>
      <c r="H109" s="277"/>
      <c r="I109" s="232">
        <v>90000</v>
      </c>
    </row>
    <row r="110" spans="1:9" s="272" customFormat="1" ht="47.25" x14ac:dyDescent="0.2">
      <c r="A110" s="235">
        <v>4016650</v>
      </c>
      <c r="B110" s="235">
        <v>6650</v>
      </c>
      <c r="C110" s="235" t="s">
        <v>459</v>
      </c>
      <c r="D110" s="230" t="s">
        <v>460</v>
      </c>
      <c r="E110" s="237" t="s">
        <v>782</v>
      </c>
      <c r="F110" s="275"/>
      <c r="G110" s="275"/>
      <c r="H110" s="275"/>
      <c r="I110" s="246">
        <v>20000</v>
      </c>
    </row>
    <row r="111" spans="1:9" s="245" customFormat="1" ht="31.5" x14ac:dyDescent="0.2">
      <c r="A111" s="235">
        <v>4016650</v>
      </c>
      <c r="B111" s="235">
        <v>6650</v>
      </c>
      <c r="C111" s="235" t="s">
        <v>459</v>
      </c>
      <c r="D111" s="230" t="s">
        <v>460</v>
      </c>
      <c r="E111" s="237" t="s">
        <v>783</v>
      </c>
      <c r="F111" s="275"/>
      <c r="G111" s="275"/>
      <c r="H111" s="275"/>
      <c r="I111" s="246">
        <v>1310000</v>
      </c>
    </row>
    <row r="112" spans="1:9" s="240" customFormat="1" ht="47.25" x14ac:dyDescent="0.2">
      <c r="A112" s="235">
        <v>4016650</v>
      </c>
      <c r="B112" s="235">
        <v>6650</v>
      </c>
      <c r="C112" s="235" t="s">
        <v>459</v>
      </c>
      <c r="D112" s="230" t="s">
        <v>460</v>
      </c>
      <c r="E112" s="237" t="s">
        <v>784</v>
      </c>
      <c r="F112" s="275"/>
      <c r="G112" s="275"/>
      <c r="H112" s="275"/>
      <c r="I112" s="246">
        <v>487082</v>
      </c>
    </row>
    <row r="113" spans="1:9" s="223" customFormat="1" ht="38.25" customHeight="1" x14ac:dyDescent="0.2">
      <c r="A113" s="241">
        <v>4016650</v>
      </c>
      <c r="B113" s="241">
        <v>6650</v>
      </c>
      <c r="C113" s="241" t="s">
        <v>459</v>
      </c>
      <c r="D113" s="230" t="s">
        <v>460</v>
      </c>
      <c r="E113" s="237" t="s">
        <v>785</v>
      </c>
      <c r="F113" s="277"/>
      <c r="G113" s="277"/>
      <c r="H113" s="277"/>
      <c r="I113" s="232">
        <v>291040</v>
      </c>
    </row>
    <row r="114" spans="1:9" s="223" customFormat="1" ht="47.25" x14ac:dyDescent="0.2">
      <c r="A114" s="235">
        <v>4016650</v>
      </c>
      <c r="B114" s="235">
        <v>6650</v>
      </c>
      <c r="C114" s="235" t="s">
        <v>459</v>
      </c>
      <c r="D114" s="230" t="s">
        <v>460</v>
      </c>
      <c r="E114" s="237" t="s">
        <v>786</v>
      </c>
      <c r="F114" s="275"/>
      <c r="G114" s="275"/>
      <c r="H114" s="275"/>
      <c r="I114" s="246">
        <v>393154</v>
      </c>
    </row>
    <row r="115" spans="1:9" ht="47.25" x14ac:dyDescent="0.25">
      <c r="A115" s="235">
        <v>4016650</v>
      </c>
      <c r="B115" s="235">
        <v>6650</v>
      </c>
      <c r="C115" s="235" t="s">
        <v>459</v>
      </c>
      <c r="D115" s="230" t="s">
        <v>460</v>
      </c>
      <c r="E115" s="237" t="s">
        <v>787</v>
      </c>
      <c r="F115" s="261"/>
      <c r="G115" s="261"/>
      <c r="H115" s="261"/>
      <c r="I115" s="232">
        <v>450000</v>
      </c>
    </row>
    <row r="116" spans="1:9" ht="47.25" x14ac:dyDescent="0.25">
      <c r="A116" s="235">
        <v>4016650</v>
      </c>
      <c r="B116" s="235">
        <v>6650</v>
      </c>
      <c r="C116" s="235" t="s">
        <v>459</v>
      </c>
      <c r="D116" s="230" t="s">
        <v>460</v>
      </c>
      <c r="E116" s="237" t="s">
        <v>788</v>
      </c>
      <c r="F116" s="261"/>
      <c r="G116" s="261"/>
      <c r="H116" s="261"/>
      <c r="I116" s="232">
        <v>450000</v>
      </c>
    </row>
    <row r="117" spans="1:9" ht="47.25" x14ac:dyDescent="0.25">
      <c r="A117" s="235">
        <v>4016650</v>
      </c>
      <c r="B117" s="235">
        <v>6650</v>
      </c>
      <c r="C117" s="235" t="s">
        <v>459</v>
      </c>
      <c r="D117" s="230" t="s">
        <v>460</v>
      </c>
      <c r="E117" s="237" t="s">
        <v>789</v>
      </c>
      <c r="F117" s="261"/>
      <c r="G117" s="261"/>
      <c r="H117" s="261"/>
      <c r="I117" s="232">
        <v>620000</v>
      </c>
    </row>
    <row r="118" spans="1:9" ht="47.25" x14ac:dyDescent="0.25">
      <c r="A118" s="235">
        <v>4016650</v>
      </c>
      <c r="B118" s="235">
        <v>6650</v>
      </c>
      <c r="C118" s="235" t="s">
        <v>459</v>
      </c>
      <c r="D118" s="230" t="s">
        <v>460</v>
      </c>
      <c r="E118" s="237" t="s">
        <v>790</v>
      </c>
      <c r="F118" s="278"/>
      <c r="G118" s="278"/>
      <c r="H118" s="278"/>
      <c r="I118" s="246">
        <v>450000</v>
      </c>
    </row>
    <row r="119" spans="1:9" s="280" customFormat="1" ht="47.25" x14ac:dyDescent="0.25">
      <c r="A119" s="241">
        <v>4016650</v>
      </c>
      <c r="B119" s="241">
        <v>6650</v>
      </c>
      <c r="C119" s="241" t="s">
        <v>459</v>
      </c>
      <c r="D119" s="279" t="s">
        <v>460</v>
      </c>
      <c r="E119" s="231" t="s">
        <v>791</v>
      </c>
      <c r="F119" s="261"/>
      <c r="G119" s="261"/>
      <c r="H119" s="261"/>
      <c r="I119" s="232">
        <v>450000</v>
      </c>
    </row>
    <row r="120" spans="1:9" s="281" customFormat="1" ht="47.25" x14ac:dyDescent="0.25">
      <c r="A120" s="235">
        <v>4016650</v>
      </c>
      <c r="B120" s="235">
        <v>6650</v>
      </c>
      <c r="C120" s="235" t="s">
        <v>459</v>
      </c>
      <c r="D120" s="230" t="s">
        <v>460</v>
      </c>
      <c r="E120" s="237" t="s">
        <v>792</v>
      </c>
      <c r="F120" s="278"/>
      <c r="G120" s="278"/>
      <c r="H120" s="278"/>
      <c r="I120" s="246">
        <v>450000</v>
      </c>
    </row>
    <row r="121" spans="1:9" s="282" customFormat="1" ht="39" customHeight="1" x14ac:dyDescent="0.25">
      <c r="A121" s="235">
        <v>4016650</v>
      </c>
      <c r="B121" s="235">
        <v>6650</v>
      </c>
      <c r="C121" s="235" t="s">
        <v>459</v>
      </c>
      <c r="D121" s="230" t="s">
        <v>460</v>
      </c>
      <c r="E121" s="237" t="s">
        <v>793</v>
      </c>
      <c r="F121" s="278"/>
      <c r="G121" s="278"/>
      <c r="H121" s="278"/>
      <c r="I121" s="246">
        <v>453100</v>
      </c>
    </row>
    <row r="122" spans="1:9" s="280" customFormat="1" ht="55.5" customHeight="1" x14ac:dyDescent="0.25">
      <c r="A122" s="241">
        <v>4016650</v>
      </c>
      <c r="B122" s="241">
        <v>6650</v>
      </c>
      <c r="C122" s="241" t="s">
        <v>459</v>
      </c>
      <c r="D122" s="279" t="s">
        <v>460</v>
      </c>
      <c r="E122" s="231" t="s">
        <v>794</v>
      </c>
      <c r="F122" s="261"/>
      <c r="G122" s="261"/>
      <c r="H122" s="261"/>
      <c r="I122" s="232">
        <v>280000</v>
      </c>
    </row>
    <row r="123" spans="1:9" s="282" customFormat="1" ht="94.5" x14ac:dyDescent="0.25">
      <c r="A123" s="235">
        <v>4016650</v>
      </c>
      <c r="B123" s="235">
        <v>6650</v>
      </c>
      <c r="C123" s="235" t="s">
        <v>459</v>
      </c>
      <c r="D123" s="230" t="s">
        <v>460</v>
      </c>
      <c r="E123" s="237" t="s">
        <v>795</v>
      </c>
      <c r="F123" s="278"/>
      <c r="G123" s="278"/>
      <c r="H123" s="278"/>
      <c r="I123" s="246">
        <v>1112786</v>
      </c>
    </row>
    <row r="124" spans="1:9" s="223" customFormat="1" ht="31.5" x14ac:dyDescent="0.25">
      <c r="A124" s="241">
        <v>4017470</v>
      </c>
      <c r="B124" s="241">
        <v>7470</v>
      </c>
      <c r="C124" s="241" t="s">
        <v>463</v>
      </c>
      <c r="D124" s="242" t="s">
        <v>796</v>
      </c>
      <c r="E124" s="231" t="s">
        <v>701</v>
      </c>
      <c r="F124" s="283"/>
      <c r="G124" s="283"/>
      <c r="H124" s="283"/>
      <c r="I124" s="232">
        <v>11189060</v>
      </c>
    </row>
    <row r="125" spans="1:9" s="223" customFormat="1" ht="78.75" x14ac:dyDescent="0.25">
      <c r="A125" s="235">
        <v>4017470</v>
      </c>
      <c r="B125" s="235">
        <v>7470</v>
      </c>
      <c r="C125" s="235" t="s">
        <v>463</v>
      </c>
      <c r="D125" s="251" t="s">
        <v>796</v>
      </c>
      <c r="E125" s="237" t="s">
        <v>797</v>
      </c>
      <c r="F125" s="284"/>
      <c r="G125" s="284"/>
      <c r="H125" s="284"/>
      <c r="I125" s="246">
        <v>156000</v>
      </c>
    </row>
    <row r="126" spans="1:9" s="223" customFormat="1" ht="63" x14ac:dyDescent="0.25">
      <c r="A126" s="235">
        <v>4017470</v>
      </c>
      <c r="B126" s="235">
        <v>7470</v>
      </c>
      <c r="C126" s="235" t="s">
        <v>463</v>
      </c>
      <c r="D126" s="251" t="s">
        <v>796</v>
      </c>
      <c r="E126" s="237" t="s">
        <v>798</v>
      </c>
      <c r="F126" s="284"/>
      <c r="G126" s="284"/>
      <c r="H126" s="284"/>
      <c r="I126" s="246">
        <v>150000</v>
      </c>
    </row>
    <row r="127" spans="1:9" s="223" customFormat="1" ht="82.5" customHeight="1" x14ac:dyDescent="0.25">
      <c r="A127" s="241">
        <v>4017470</v>
      </c>
      <c r="B127" s="241">
        <v>7470</v>
      </c>
      <c r="C127" s="241" t="s">
        <v>463</v>
      </c>
      <c r="D127" s="242" t="s">
        <v>796</v>
      </c>
      <c r="E127" s="231" t="s">
        <v>799</v>
      </c>
      <c r="F127" s="283"/>
      <c r="G127" s="283"/>
      <c r="H127" s="283"/>
      <c r="I127" s="232">
        <v>50000</v>
      </c>
    </row>
    <row r="128" spans="1:9" s="223" customFormat="1" ht="82.5" customHeight="1" x14ac:dyDescent="0.25">
      <c r="A128" s="241">
        <v>4017470</v>
      </c>
      <c r="B128" s="241">
        <v>7470</v>
      </c>
      <c r="C128" s="241" t="s">
        <v>463</v>
      </c>
      <c r="D128" s="242" t="s">
        <v>796</v>
      </c>
      <c r="E128" s="285" t="s">
        <v>800</v>
      </c>
      <c r="F128" s="255"/>
      <c r="G128" s="255"/>
      <c r="H128" s="255"/>
      <c r="I128" s="246">
        <v>5546293</v>
      </c>
    </row>
    <row r="129" spans="1:9" s="223" customFormat="1" ht="82.5" customHeight="1" x14ac:dyDescent="0.25">
      <c r="A129" s="241">
        <v>4017470</v>
      </c>
      <c r="B129" s="241">
        <v>7470</v>
      </c>
      <c r="C129" s="241">
        <v>490</v>
      </c>
      <c r="D129" s="242" t="s">
        <v>796</v>
      </c>
      <c r="E129" s="285" t="s">
        <v>801</v>
      </c>
      <c r="F129" s="226"/>
      <c r="G129" s="226"/>
      <c r="H129" s="226"/>
      <c r="I129" s="232">
        <v>290000</v>
      </c>
    </row>
    <row r="130" spans="1:9" s="223" customFormat="1" ht="63" x14ac:dyDescent="0.25">
      <c r="A130" s="241">
        <v>4017470</v>
      </c>
      <c r="B130" s="241">
        <v>7470</v>
      </c>
      <c r="C130" s="241" t="s">
        <v>463</v>
      </c>
      <c r="D130" s="242" t="s">
        <v>796</v>
      </c>
      <c r="E130" s="286" t="s">
        <v>802</v>
      </c>
      <c r="F130" s="283"/>
      <c r="G130" s="283"/>
      <c r="H130" s="283"/>
      <c r="I130" s="232">
        <v>2145000</v>
      </c>
    </row>
    <row r="131" spans="1:9" s="234" customFormat="1" ht="69" customHeight="1" x14ac:dyDescent="0.25">
      <c r="A131" s="235">
        <v>4017470</v>
      </c>
      <c r="B131" s="235">
        <v>7470</v>
      </c>
      <c r="C131" s="235" t="s">
        <v>463</v>
      </c>
      <c r="D131" s="251" t="s">
        <v>796</v>
      </c>
      <c r="E131" s="286" t="s">
        <v>803</v>
      </c>
      <c r="F131" s="284"/>
      <c r="G131" s="284"/>
      <c r="H131" s="284"/>
      <c r="I131" s="246">
        <v>1844068</v>
      </c>
    </row>
    <row r="132" spans="1:9" s="240" customFormat="1" ht="78.75" x14ac:dyDescent="0.25">
      <c r="A132" s="235">
        <v>4017470</v>
      </c>
      <c r="B132" s="235">
        <v>7470</v>
      </c>
      <c r="C132" s="235" t="s">
        <v>463</v>
      </c>
      <c r="D132" s="251" t="s">
        <v>796</v>
      </c>
      <c r="E132" s="286" t="s">
        <v>804</v>
      </c>
      <c r="F132" s="284"/>
      <c r="G132" s="284"/>
      <c r="H132" s="284"/>
      <c r="I132" s="246">
        <v>609060</v>
      </c>
    </row>
    <row r="133" spans="1:9" s="223" customFormat="1" ht="15.75" x14ac:dyDescent="0.25">
      <c r="A133" s="241"/>
      <c r="B133" s="241"/>
      <c r="C133" s="241"/>
      <c r="D133" s="242"/>
      <c r="E133" s="286"/>
      <c r="F133" s="283"/>
      <c r="G133" s="283"/>
      <c r="H133" s="283"/>
      <c r="I133" s="232"/>
    </row>
    <row r="134" spans="1:9" s="234" customFormat="1" ht="55.5" customHeight="1" x14ac:dyDescent="0.25">
      <c r="A134" s="241">
        <v>4017470</v>
      </c>
      <c r="B134" s="241">
        <v>7470</v>
      </c>
      <c r="C134" s="241" t="s">
        <v>463</v>
      </c>
      <c r="D134" s="242" t="s">
        <v>796</v>
      </c>
      <c r="E134" s="286" t="s">
        <v>805</v>
      </c>
      <c r="F134" s="283"/>
      <c r="G134" s="283"/>
      <c r="H134" s="283"/>
      <c r="I134" s="232">
        <v>1346137</v>
      </c>
    </row>
    <row r="135" spans="1:9" s="282" customFormat="1" ht="33.75" customHeight="1" x14ac:dyDescent="0.25">
      <c r="A135" s="287">
        <v>4700000</v>
      </c>
      <c r="B135" s="287"/>
      <c r="C135" s="224"/>
      <c r="D135" s="225" t="s">
        <v>477</v>
      </c>
      <c r="E135" s="288"/>
      <c r="F135" s="289"/>
      <c r="G135" s="289"/>
      <c r="H135" s="289"/>
      <c r="I135" s="290">
        <f>I136</f>
        <v>151882062</v>
      </c>
    </row>
    <row r="136" spans="1:9" ht="33.75" customHeight="1" x14ac:dyDescent="0.25">
      <c r="A136" s="287">
        <v>4710000</v>
      </c>
      <c r="B136" s="287"/>
      <c r="C136" s="224"/>
      <c r="D136" s="225" t="s">
        <v>477</v>
      </c>
      <c r="E136" s="288"/>
      <c r="F136" s="289"/>
      <c r="G136" s="289"/>
      <c r="H136" s="289"/>
      <c r="I136" s="290">
        <f>SUM(I137:I215)</f>
        <v>151882062</v>
      </c>
    </row>
    <row r="137" spans="1:9" ht="33.75" customHeight="1" x14ac:dyDescent="0.25">
      <c r="A137" s="291">
        <v>4710180</v>
      </c>
      <c r="B137" s="292" t="s">
        <v>148</v>
      </c>
      <c r="C137" s="292" t="s">
        <v>145</v>
      </c>
      <c r="D137" s="230" t="s">
        <v>806</v>
      </c>
      <c r="E137" s="293" t="s">
        <v>701</v>
      </c>
      <c r="F137" s="289"/>
      <c r="G137" s="289"/>
      <c r="H137" s="289"/>
      <c r="I137" s="271">
        <v>24000</v>
      </c>
    </row>
    <row r="138" spans="1:9" ht="51" customHeight="1" x14ac:dyDescent="0.25">
      <c r="A138" s="291">
        <v>4711010</v>
      </c>
      <c r="B138" s="292" t="s">
        <v>193</v>
      </c>
      <c r="C138" s="292" t="s">
        <v>194</v>
      </c>
      <c r="D138" s="230" t="s">
        <v>807</v>
      </c>
      <c r="E138" s="237" t="s">
        <v>808</v>
      </c>
      <c r="F138" s="289"/>
      <c r="G138" s="289"/>
      <c r="H138" s="289"/>
      <c r="I138" s="271">
        <v>34977</v>
      </c>
    </row>
    <row r="139" spans="1:9" ht="51" customHeight="1" x14ac:dyDescent="0.25">
      <c r="A139" s="291">
        <v>4711010</v>
      </c>
      <c r="B139" s="292" t="s">
        <v>193</v>
      </c>
      <c r="C139" s="292" t="s">
        <v>194</v>
      </c>
      <c r="D139" s="230" t="s">
        <v>807</v>
      </c>
      <c r="E139" s="237" t="s">
        <v>809</v>
      </c>
      <c r="F139" s="289"/>
      <c r="G139" s="289"/>
      <c r="H139" s="289"/>
      <c r="I139" s="271">
        <v>1494400</v>
      </c>
    </row>
    <row r="140" spans="1:9" ht="51" customHeight="1" x14ac:dyDescent="0.25">
      <c r="A140" s="291">
        <v>4711010</v>
      </c>
      <c r="B140" s="292" t="s">
        <v>193</v>
      </c>
      <c r="C140" s="292" t="s">
        <v>194</v>
      </c>
      <c r="D140" s="230" t="s">
        <v>807</v>
      </c>
      <c r="E140" s="237" t="s">
        <v>810</v>
      </c>
      <c r="F140" s="289"/>
      <c r="G140" s="289"/>
      <c r="H140" s="289"/>
      <c r="I140" s="271">
        <v>30000</v>
      </c>
    </row>
    <row r="141" spans="1:9" ht="51" customHeight="1" x14ac:dyDescent="0.25">
      <c r="A141" s="291">
        <v>4711010</v>
      </c>
      <c r="B141" s="292" t="s">
        <v>193</v>
      </c>
      <c r="C141" s="292" t="s">
        <v>194</v>
      </c>
      <c r="D141" s="230" t="s">
        <v>807</v>
      </c>
      <c r="E141" s="237" t="s">
        <v>811</v>
      </c>
      <c r="F141" s="289"/>
      <c r="G141" s="289"/>
      <c r="H141" s="289"/>
      <c r="I141" s="271">
        <v>4760000</v>
      </c>
    </row>
    <row r="142" spans="1:9" ht="51" customHeight="1" x14ac:dyDescent="0.25">
      <c r="A142" s="291">
        <v>4711010</v>
      </c>
      <c r="B142" s="292" t="s">
        <v>193</v>
      </c>
      <c r="C142" s="292" t="s">
        <v>194</v>
      </c>
      <c r="D142" s="230" t="s">
        <v>807</v>
      </c>
      <c r="E142" s="237" t="s">
        <v>812</v>
      </c>
      <c r="F142" s="289"/>
      <c r="G142" s="289"/>
      <c r="H142" s="289"/>
      <c r="I142" s="271">
        <v>1498279</v>
      </c>
    </row>
    <row r="143" spans="1:9" ht="51" customHeight="1" x14ac:dyDescent="0.25">
      <c r="A143" s="291">
        <v>4711010</v>
      </c>
      <c r="B143" s="292" t="s">
        <v>193</v>
      </c>
      <c r="C143" s="292" t="s">
        <v>194</v>
      </c>
      <c r="D143" s="230" t="s">
        <v>807</v>
      </c>
      <c r="E143" s="237" t="s">
        <v>813</v>
      </c>
      <c r="F143" s="289"/>
      <c r="G143" s="289"/>
      <c r="H143" s="289"/>
      <c r="I143" s="271">
        <v>1180049</v>
      </c>
    </row>
    <row r="144" spans="1:9" ht="51" customHeight="1" x14ac:dyDescent="0.25">
      <c r="A144" s="291">
        <v>4711010</v>
      </c>
      <c r="B144" s="292" t="s">
        <v>193</v>
      </c>
      <c r="C144" s="292" t="s">
        <v>194</v>
      </c>
      <c r="D144" s="230" t="s">
        <v>807</v>
      </c>
      <c r="E144" s="237" t="s">
        <v>814</v>
      </c>
      <c r="F144" s="289"/>
      <c r="G144" s="289"/>
      <c r="H144" s="289"/>
      <c r="I144" s="271">
        <v>1492000</v>
      </c>
    </row>
    <row r="145" spans="1:9" ht="79.5" customHeight="1" x14ac:dyDescent="0.25">
      <c r="A145" s="291">
        <v>4711020</v>
      </c>
      <c r="B145" s="292" t="s">
        <v>197</v>
      </c>
      <c r="C145" s="292" t="s">
        <v>198</v>
      </c>
      <c r="D145" s="230" t="s">
        <v>815</v>
      </c>
      <c r="E145" s="237" t="s">
        <v>816</v>
      </c>
      <c r="F145" s="289"/>
      <c r="G145" s="289"/>
      <c r="H145" s="289"/>
      <c r="I145" s="271">
        <v>1500000</v>
      </c>
    </row>
    <row r="146" spans="1:9" ht="79.5" customHeight="1" x14ac:dyDescent="0.25">
      <c r="A146" s="291">
        <v>4711020</v>
      </c>
      <c r="B146" s="292" t="s">
        <v>197</v>
      </c>
      <c r="C146" s="292" t="s">
        <v>198</v>
      </c>
      <c r="D146" s="230" t="s">
        <v>815</v>
      </c>
      <c r="E146" s="237" t="s">
        <v>817</v>
      </c>
      <c r="F146" s="289"/>
      <c r="G146" s="289"/>
      <c r="H146" s="289"/>
      <c r="I146" s="271">
        <v>75000</v>
      </c>
    </row>
    <row r="147" spans="1:9" s="280" customFormat="1" ht="57" customHeight="1" x14ac:dyDescent="0.25">
      <c r="A147" s="291">
        <v>4711020</v>
      </c>
      <c r="B147" s="292" t="s">
        <v>197</v>
      </c>
      <c r="C147" s="292" t="s">
        <v>198</v>
      </c>
      <c r="D147" s="230" t="s">
        <v>815</v>
      </c>
      <c r="E147" s="237" t="s">
        <v>818</v>
      </c>
      <c r="F147" s="289"/>
      <c r="G147" s="289"/>
      <c r="H147" s="289"/>
      <c r="I147" s="294">
        <v>1489187</v>
      </c>
    </row>
    <row r="148" spans="1:9" s="282" customFormat="1" ht="57" customHeight="1" x14ac:dyDescent="0.25">
      <c r="A148" s="291">
        <v>4711020</v>
      </c>
      <c r="B148" s="292" t="s">
        <v>197</v>
      </c>
      <c r="C148" s="292" t="s">
        <v>198</v>
      </c>
      <c r="D148" s="230" t="s">
        <v>815</v>
      </c>
      <c r="E148" s="237" t="s">
        <v>819</v>
      </c>
      <c r="F148" s="289"/>
      <c r="G148" s="289"/>
      <c r="H148" s="289"/>
      <c r="I148" s="294">
        <v>1498000</v>
      </c>
    </row>
    <row r="149" spans="1:9" ht="69" customHeight="1" x14ac:dyDescent="0.25">
      <c r="A149" s="291">
        <v>4711020</v>
      </c>
      <c r="B149" s="292" t="s">
        <v>197</v>
      </c>
      <c r="C149" s="292" t="s">
        <v>198</v>
      </c>
      <c r="D149" s="230" t="s">
        <v>815</v>
      </c>
      <c r="E149" s="237" t="s">
        <v>820</v>
      </c>
      <c r="F149" s="289"/>
      <c r="G149" s="289"/>
      <c r="H149" s="289"/>
      <c r="I149" s="271">
        <v>75000</v>
      </c>
    </row>
    <row r="150" spans="1:9" s="280" customFormat="1" ht="67.5" customHeight="1" x14ac:dyDescent="0.25">
      <c r="A150" s="291">
        <v>4711020</v>
      </c>
      <c r="B150" s="292" t="s">
        <v>197</v>
      </c>
      <c r="C150" s="292" t="s">
        <v>198</v>
      </c>
      <c r="D150" s="230" t="s">
        <v>815</v>
      </c>
      <c r="E150" s="237" t="s">
        <v>821</v>
      </c>
      <c r="F150" s="289"/>
      <c r="G150" s="289"/>
      <c r="H150" s="289"/>
      <c r="I150" s="294">
        <v>1492701</v>
      </c>
    </row>
    <row r="151" spans="1:9" s="295" customFormat="1" ht="67.5" customHeight="1" x14ac:dyDescent="0.25">
      <c r="A151" s="291">
        <v>4711020</v>
      </c>
      <c r="B151" s="292" t="s">
        <v>197</v>
      </c>
      <c r="C151" s="292" t="s">
        <v>198</v>
      </c>
      <c r="D151" s="230" t="s">
        <v>815</v>
      </c>
      <c r="E151" s="237" t="s">
        <v>822</v>
      </c>
      <c r="F151" s="289"/>
      <c r="G151" s="289"/>
      <c r="H151" s="289"/>
      <c r="I151" s="294">
        <v>1498000</v>
      </c>
    </row>
    <row r="152" spans="1:9" s="295" customFormat="1" ht="67.5" customHeight="1" x14ac:dyDescent="0.25">
      <c r="A152" s="291">
        <v>4711020</v>
      </c>
      <c r="B152" s="292" t="s">
        <v>197</v>
      </c>
      <c r="C152" s="292" t="s">
        <v>198</v>
      </c>
      <c r="D152" s="230" t="s">
        <v>815</v>
      </c>
      <c r="E152" s="237" t="s">
        <v>823</v>
      </c>
      <c r="F152" s="289"/>
      <c r="G152" s="289"/>
      <c r="H152" s="289"/>
      <c r="I152" s="271">
        <v>1488422</v>
      </c>
    </row>
    <row r="153" spans="1:9" s="295" customFormat="1" ht="67.5" customHeight="1" x14ac:dyDescent="0.25">
      <c r="A153" s="291">
        <v>4711020</v>
      </c>
      <c r="B153" s="292" t="s">
        <v>197</v>
      </c>
      <c r="C153" s="292" t="s">
        <v>198</v>
      </c>
      <c r="D153" s="230" t="s">
        <v>815</v>
      </c>
      <c r="E153" s="237" t="s">
        <v>824</v>
      </c>
      <c r="F153" s="289"/>
      <c r="G153" s="289"/>
      <c r="H153" s="289"/>
      <c r="I153" s="271">
        <v>1478273</v>
      </c>
    </row>
    <row r="154" spans="1:9" s="282" customFormat="1" ht="62.25" customHeight="1" x14ac:dyDescent="0.25">
      <c r="A154" s="291">
        <v>4711020</v>
      </c>
      <c r="B154" s="292" t="s">
        <v>197</v>
      </c>
      <c r="C154" s="292" t="s">
        <v>198</v>
      </c>
      <c r="D154" s="230" t="s">
        <v>815</v>
      </c>
      <c r="E154" s="237" t="s">
        <v>825</v>
      </c>
      <c r="F154" s="289"/>
      <c r="G154" s="289"/>
      <c r="H154" s="289"/>
      <c r="I154" s="271">
        <v>50000</v>
      </c>
    </row>
    <row r="155" spans="1:9" s="295" customFormat="1" ht="62.25" customHeight="1" x14ac:dyDescent="0.25">
      <c r="A155" s="291">
        <v>4711020</v>
      </c>
      <c r="B155" s="292" t="s">
        <v>197</v>
      </c>
      <c r="C155" s="292" t="s">
        <v>198</v>
      </c>
      <c r="D155" s="230" t="s">
        <v>815</v>
      </c>
      <c r="E155" s="237" t="s">
        <v>826</v>
      </c>
      <c r="F155" s="289"/>
      <c r="G155" s="289"/>
      <c r="H155" s="289"/>
      <c r="I155" s="271">
        <v>4675721</v>
      </c>
    </row>
    <row r="156" spans="1:9" s="280" customFormat="1" ht="86.25" customHeight="1" x14ac:dyDescent="0.25">
      <c r="A156" s="291">
        <v>4711020</v>
      </c>
      <c r="B156" s="292" t="s">
        <v>197</v>
      </c>
      <c r="C156" s="292" t="s">
        <v>198</v>
      </c>
      <c r="D156" s="230" t="s">
        <v>815</v>
      </c>
      <c r="E156" s="237" t="s">
        <v>827</v>
      </c>
      <c r="F156" s="289"/>
      <c r="G156" s="289"/>
      <c r="H156" s="289"/>
      <c r="I156" s="271">
        <v>30000</v>
      </c>
    </row>
    <row r="157" spans="1:9" s="282" customFormat="1" ht="86.25" customHeight="1" x14ac:dyDescent="0.25">
      <c r="A157" s="291">
        <v>4716060</v>
      </c>
      <c r="B157" s="292" t="s">
        <v>452</v>
      </c>
      <c r="C157" s="292" t="s">
        <v>446</v>
      </c>
      <c r="D157" s="230" t="s">
        <v>453</v>
      </c>
      <c r="E157" s="237" t="s">
        <v>828</v>
      </c>
      <c r="F157" s="289"/>
      <c r="G157" s="289"/>
      <c r="H157" s="289"/>
      <c r="I157" s="271">
        <v>617221</v>
      </c>
    </row>
    <row r="158" spans="1:9" ht="52.5" customHeight="1" x14ac:dyDescent="0.25">
      <c r="A158" s="260" t="s">
        <v>485</v>
      </c>
      <c r="B158" s="259">
        <v>6310</v>
      </c>
      <c r="C158" s="260" t="s">
        <v>463</v>
      </c>
      <c r="D158" s="230" t="s">
        <v>487</v>
      </c>
      <c r="E158" s="251" t="s">
        <v>829</v>
      </c>
      <c r="F158" s="278"/>
      <c r="G158" s="278"/>
      <c r="H158" s="278"/>
      <c r="I158" s="271">
        <v>65644800</v>
      </c>
    </row>
    <row r="159" spans="1:9" ht="52.5" customHeight="1" x14ac:dyDescent="0.25">
      <c r="A159" s="260" t="s">
        <v>485</v>
      </c>
      <c r="B159" s="259">
        <v>6310</v>
      </c>
      <c r="C159" s="260" t="s">
        <v>463</v>
      </c>
      <c r="D159" s="230" t="s">
        <v>487</v>
      </c>
      <c r="E159" s="251" t="s">
        <v>830</v>
      </c>
      <c r="F159" s="278"/>
      <c r="G159" s="278"/>
      <c r="H159" s="278"/>
      <c r="I159" s="271">
        <v>139668</v>
      </c>
    </row>
    <row r="160" spans="1:9" ht="59.25" customHeight="1" x14ac:dyDescent="0.25">
      <c r="A160" s="260" t="s">
        <v>485</v>
      </c>
      <c r="B160" s="259">
        <v>6310</v>
      </c>
      <c r="C160" s="260" t="s">
        <v>463</v>
      </c>
      <c r="D160" s="230" t="s">
        <v>487</v>
      </c>
      <c r="E160" s="251" t="s">
        <v>831</v>
      </c>
      <c r="F160" s="278"/>
      <c r="G160" s="278"/>
      <c r="H160" s="278"/>
      <c r="I160" s="271">
        <v>60000</v>
      </c>
    </row>
    <row r="161" spans="1:9" ht="73.5" customHeight="1" x14ac:dyDescent="0.25">
      <c r="A161" s="260" t="s">
        <v>485</v>
      </c>
      <c r="B161" s="259">
        <v>6310</v>
      </c>
      <c r="C161" s="260" t="s">
        <v>463</v>
      </c>
      <c r="D161" s="230" t="s">
        <v>487</v>
      </c>
      <c r="E161" s="251" t="s">
        <v>832</v>
      </c>
      <c r="F161" s="278"/>
      <c r="G161" s="278"/>
      <c r="H161" s="278"/>
      <c r="I161" s="271">
        <v>450000</v>
      </c>
    </row>
    <row r="162" spans="1:9" ht="74.25" customHeight="1" x14ac:dyDescent="0.25">
      <c r="A162" s="260" t="s">
        <v>485</v>
      </c>
      <c r="B162" s="259">
        <v>6310</v>
      </c>
      <c r="C162" s="260" t="s">
        <v>463</v>
      </c>
      <c r="D162" s="230" t="s">
        <v>487</v>
      </c>
      <c r="E162" s="251" t="s">
        <v>833</v>
      </c>
      <c r="F162" s="278"/>
      <c r="G162" s="278"/>
      <c r="H162" s="278"/>
      <c r="I162" s="271">
        <v>124680</v>
      </c>
    </row>
    <row r="163" spans="1:9" ht="74.25" customHeight="1" x14ac:dyDescent="0.25">
      <c r="A163" s="260" t="s">
        <v>485</v>
      </c>
      <c r="B163" s="259">
        <v>6310</v>
      </c>
      <c r="C163" s="260" t="s">
        <v>463</v>
      </c>
      <c r="D163" s="230" t="s">
        <v>487</v>
      </c>
      <c r="E163" s="251" t="s">
        <v>834</v>
      </c>
      <c r="F163" s="278"/>
      <c r="G163" s="278"/>
      <c r="H163" s="278"/>
      <c r="I163" s="271">
        <v>4099995</v>
      </c>
    </row>
    <row r="164" spans="1:9" ht="98.25" customHeight="1" x14ac:dyDescent="0.25">
      <c r="A164" s="260" t="s">
        <v>485</v>
      </c>
      <c r="B164" s="259">
        <v>6310</v>
      </c>
      <c r="C164" s="260" t="s">
        <v>463</v>
      </c>
      <c r="D164" s="230" t="s">
        <v>487</v>
      </c>
      <c r="E164" s="251" t="s">
        <v>835</v>
      </c>
      <c r="F164" s="278"/>
      <c r="G164" s="278"/>
      <c r="H164" s="278"/>
      <c r="I164" s="271">
        <v>580000</v>
      </c>
    </row>
    <row r="165" spans="1:9" ht="45" customHeight="1" x14ac:dyDescent="0.25">
      <c r="A165" s="260" t="s">
        <v>485</v>
      </c>
      <c r="B165" s="259">
        <v>6310</v>
      </c>
      <c r="C165" s="260" t="s">
        <v>463</v>
      </c>
      <c r="D165" s="230" t="s">
        <v>487</v>
      </c>
      <c r="E165" s="235" t="s">
        <v>836</v>
      </c>
      <c r="F165" s="278"/>
      <c r="G165" s="278"/>
      <c r="H165" s="278"/>
      <c r="I165" s="246">
        <v>17393759</v>
      </c>
    </row>
    <row r="166" spans="1:9" s="280" customFormat="1" ht="56.25" customHeight="1" x14ac:dyDescent="0.25">
      <c r="A166" s="260" t="s">
        <v>485</v>
      </c>
      <c r="B166" s="259">
        <v>6310</v>
      </c>
      <c r="C166" s="260" t="s">
        <v>463</v>
      </c>
      <c r="D166" s="230" t="s">
        <v>487</v>
      </c>
      <c r="E166" s="237" t="s">
        <v>837</v>
      </c>
      <c r="F166" s="278"/>
      <c r="G166" s="278"/>
      <c r="H166" s="278"/>
      <c r="I166" s="232">
        <v>25986</v>
      </c>
    </row>
    <row r="167" spans="1:9" s="282" customFormat="1" ht="84" customHeight="1" x14ac:dyDescent="0.25">
      <c r="A167" s="260" t="s">
        <v>485</v>
      </c>
      <c r="B167" s="259">
        <v>6310</v>
      </c>
      <c r="C167" s="260" t="s">
        <v>463</v>
      </c>
      <c r="D167" s="230" t="s">
        <v>487</v>
      </c>
      <c r="E167" s="237" t="s">
        <v>838</v>
      </c>
      <c r="F167" s="278"/>
      <c r="G167" s="278"/>
      <c r="H167" s="278"/>
      <c r="I167" s="246">
        <v>155000</v>
      </c>
    </row>
    <row r="168" spans="1:9" ht="57.75" customHeight="1" x14ac:dyDescent="0.25">
      <c r="A168" s="260" t="s">
        <v>485</v>
      </c>
      <c r="B168" s="259">
        <v>6310</v>
      </c>
      <c r="C168" s="260" t="s">
        <v>463</v>
      </c>
      <c r="D168" s="230" t="s">
        <v>487</v>
      </c>
      <c r="E168" s="237" t="s">
        <v>839</v>
      </c>
      <c r="F168" s="278"/>
      <c r="G168" s="278"/>
      <c r="H168" s="278"/>
      <c r="I168" s="232">
        <v>4200000</v>
      </c>
    </row>
    <row r="169" spans="1:9" ht="71.25" customHeight="1" x14ac:dyDescent="0.25">
      <c r="A169" s="260" t="s">
        <v>485</v>
      </c>
      <c r="B169" s="259">
        <v>6310</v>
      </c>
      <c r="C169" s="260" t="s">
        <v>463</v>
      </c>
      <c r="D169" s="230" t="s">
        <v>487</v>
      </c>
      <c r="E169" s="237" t="s">
        <v>840</v>
      </c>
      <c r="F169" s="278"/>
      <c r="G169" s="278"/>
      <c r="H169" s="278"/>
      <c r="I169" s="232">
        <v>20070000</v>
      </c>
    </row>
    <row r="170" spans="1:9" s="280" customFormat="1" ht="63" x14ac:dyDescent="0.25">
      <c r="A170" s="260" t="s">
        <v>485</v>
      </c>
      <c r="B170" s="296">
        <v>6310</v>
      </c>
      <c r="C170" s="297" t="s">
        <v>463</v>
      </c>
      <c r="D170" s="230" t="s">
        <v>487</v>
      </c>
      <c r="E170" s="237" t="s">
        <v>841</v>
      </c>
      <c r="F170" s="278"/>
      <c r="G170" s="278"/>
      <c r="H170" s="278"/>
      <c r="I170" s="246">
        <v>40109</v>
      </c>
    </row>
    <row r="171" spans="1:9" s="282" customFormat="1" ht="78.75" x14ac:dyDescent="0.25">
      <c r="A171" s="260" t="s">
        <v>485</v>
      </c>
      <c r="B171" s="296">
        <v>6310</v>
      </c>
      <c r="C171" s="297" t="s">
        <v>463</v>
      </c>
      <c r="D171" s="230" t="s">
        <v>487</v>
      </c>
      <c r="E171" s="237" t="s">
        <v>842</v>
      </c>
      <c r="F171" s="278"/>
      <c r="G171" s="278"/>
      <c r="H171" s="278"/>
      <c r="I171" s="246">
        <v>135799</v>
      </c>
    </row>
    <row r="172" spans="1:9" ht="31.5" x14ac:dyDescent="0.25">
      <c r="A172" s="260" t="s">
        <v>485</v>
      </c>
      <c r="B172" s="296">
        <v>6310</v>
      </c>
      <c r="C172" s="297" t="s">
        <v>463</v>
      </c>
      <c r="D172" s="230" t="s">
        <v>487</v>
      </c>
      <c r="E172" s="237" t="s">
        <v>843</v>
      </c>
      <c r="F172" s="278"/>
      <c r="G172" s="278"/>
      <c r="H172" s="278"/>
      <c r="I172" s="232">
        <v>1666641</v>
      </c>
    </row>
    <row r="173" spans="1:9" ht="63" x14ac:dyDescent="0.25">
      <c r="A173" s="260" t="s">
        <v>485</v>
      </c>
      <c r="B173" s="296">
        <v>6310</v>
      </c>
      <c r="C173" s="297" t="s">
        <v>463</v>
      </c>
      <c r="D173" s="230" t="s">
        <v>487</v>
      </c>
      <c r="E173" s="237" t="s">
        <v>844</v>
      </c>
      <c r="F173" s="278"/>
      <c r="G173" s="278"/>
      <c r="H173" s="278"/>
      <c r="I173" s="246">
        <v>340874</v>
      </c>
    </row>
    <row r="174" spans="1:9" ht="63" x14ac:dyDescent="0.25">
      <c r="A174" s="260" t="s">
        <v>485</v>
      </c>
      <c r="B174" s="296">
        <v>6310</v>
      </c>
      <c r="C174" s="297" t="s">
        <v>463</v>
      </c>
      <c r="D174" s="230" t="s">
        <v>487</v>
      </c>
      <c r="E174" s="237" t="s">
        <v>845</v>
      </c>
      <c r="F174" s="278"/>
      <c r="G174" s="278"/>
      <c r="H174" s="278"/>
      <c r="I174" s="232">
        <v>368000</v>
      </c>
    </row>
    <row r="175" spans="1:9" ht="110.25" x14ac:dyDescent="0.25">
      <c r="A175" s="260" t="s">
        <v>485</v>
      </c>
      <c r="B175" s="296">
        <v>6310</v>
      </c>
      <c r="C175" s="297" t="s">
        <v>463</v>
      </c>
      <c r="D175" s="230" t="s">
        <v>487</v>
      </c>
      <c r="E175" s="237" t="s">
        <v>846</v>
      </c>
      <c r="F175" s="278"/>
      <c r="G175" s="278"/>
      <c r="H175" s="278"/>
      <c r="I175" s="232">
        <v>1500000</v>
      </c>
    </row>
    <row r="176" spans="1:9" s="280" customFormat="1" ht="47.25" x14ac:dyDescent="0.25">
      <c r="A176" s="260" t="s">
        <v>485</v>
      </c>
      <c r="B176" s="296">
        <v>6310</v>
      </c>
      <c r="C176" s="297" t="s">
        <v>463</v>
      </c>
      <c r="D176" s="230" t="s">
        <v>487</v>
      </c>
      <c r="E176" s="237" t="s">
        <v>847</v>
      </c>
      <c r="F176" s="278"/>
      <c r="G176" s="278"/>
      <c r="H176" s="278"/>
      <c r="I176" s="232">
        <v>400000</v>
      </c>
    </row>
    <row r="177" spans="1:9" s="282" customFormat="1" ht="63" x14ac:dyDescent="0.25">
      <c r="A177" s="260" t="s">
        <v>488</v>
      </c>
      <c r="B177" s="296">
        <v>6650</v>
      </c>
      <c r="C177" s="297" t="s">
        <v>463</v>
      </c>
      <c r="D177" s="230" t="s">
        <v>460</v>
      </c>
      <c r="E177" s="237" t="s">
        <v>848</v>
      </c>
      <c r="F177" s="278"/>
      <c r="G177" s="278"/>
      <c r="H177" s="278"/>
      <c r="I177" s="246">
        <v>34859</v>
      </c>
    </row>
    <row r="178" spans="1:9" ht="63" x14ac:dyDescent="0.25">
      <c r="A178" s="260" t="s">
        <v>488</v>
      </c>
      <c r="B178" s="296">
        <v>6650</v>
      </c>
      <c r="C178" s="297" t="s">
        <v>463</v>
      </c>
      <c r="D178" s="230" t="s">
        <v>460</v>
      </c>
      <c r="E178" s="237" t="s">
        <v>849</v>
      </c>
      <c r="F178" s="278"/>
      <c r="G178" s="278"/>
      <c r="H178" s="278"/>
      <c r="I178" s="232">
        <v>30000</v>
      </c>
    </row>
    <row r="179" spans="1:9" ht="31.5" x14ac:dyDescent="0.25">
      <c r="A179" s="260" t="s">
        <v>488</v>
      </c>
      <c r="B179" s="296">
        <v>6650</v>
      </c>
      <c r="C179" s="297" t="s">
        <v>463</v>
      </c>
      <c r="D179" s="230" t="s">
        <v>460</v>
      </c>
      <c r="E179" s="237" t="s">
        <v>850</v>
      </c>
      <c r="F179" s="278"/>
      <c r="G179" s="278"/>
      <c r="H179" s="278"/>
      <c r="I179" s="232">
        <v>947466</v>
      </c>
    </row>
    <row r="180" spans="1:9" ht="63" x14ac:dyDescent="0.25">
      <c r="A180" s="260" t="s">
        <v>488</v>
      </c>
      <c r="B180" s="296">
        <v>6650</v>
      </c>
      <c r="C180" s="297" t="s">
        <v>459</v>
      </c>
      <c r="D180" s="230" t="s">
        <v>460</v>
      </c>
      <c r="E180" s="237" t="s">
        <v>851</v>
      </c>
      <c r="F180" s="278"/>
      <c r="G180" s="278"/>
      <c r="H180" s="278"/>
      <c r="I180" s="246">
        <v>250000</v>
      </c>
    </row>
    <row r="181" spans="1:9" ht="31.5" x14ac:dyDescent="0.25">
      <c r="A181" s="260" t="s">
        <v>488</v>
      </c>
      <c r="B181" s="296">
        <v>6650</v>
      </c>
      <c r="C181" s="297" t="s">
        <v>459</v>
      </c>
      <c r="D181" s="230" t="s">
        <v>460</v>
      </c>
      <c r="E181" s="237" t="s">
        <v>852</v>
      </c>
      <c r="F181" s="278"/>
      <c r="G181" s="278"/>
      <c r="H181" s="278"/>
      <c r="I181" s="232">
        <v>209018.4</v>
      </c>
    </row>
    <row r="182" spans="1:9" ht="39" customHeight="1" x14ac:dyDescent="0.25">
      <c r="A182" s="260" t="s">
        <v>488</v>
      </c>
      <c r="B182" s="296">
        <v>6650</v>
      </c>
      <c r="C182" s="297" t="s">
        <v>459</v>
      </c>
      <c r="D182" s="230" t="s">
        <v>460</v>
      </c>
      <c r="E182" s="237" t="s">
        <v>853</v>
      </c>
      <c r="F182" s="278"/>
      <c r="G182" s="278"/>
      <c r="H182" s="278"/>
      <c r="I182" s="232">
        <v>61135.199999999997</v>
      </c>
    </row>
    <row r="183" spans="1:9" ht="47.25" x14ac:dyDescent="0.25">
      <c r="A183" s="260" t="s">
        <v>488</v>
      </c>
      <c r="B183" s="296">
        <v>6650</v>
      </c>
      <c r="C183" s="297" t="s">
        <v>459</v>
      </c>
      <c r="D183" s="230" t="s">
        <v>460</v>
      </c>
      <c r="E183" s="237" t="s">
        <v>854</v>
      </c>
      <c r="F183" s="278"/>
      <c r="G183" s="278"/>
      <c r="H183" s="278"/>
      <c r="I183" s="232">
        <v>311164.79999999999</v>
      </c>
    </row>
    <row r="184" spans="1:9" s="280" customFormat="1" ht="31.5" x14ac:dyDescent="0.25">
      <c r="A184" s="260" t="s">
        <v>488</v>
      </c>
      <c r="B184" s="296">
        <v>6650</v>
      </c>
      <c r="C184" s="297" t="s">
        <v>459</v>
      </c>
      <c r="D184" s="230" t="s">
        <v>460</v>
      </c>
      <c r="E184" s="237" t="s">
        <v>855</v>
      </c>
      <c r="F184" s="278"/>
      <c r="G184" s="278"/>
      <c r="H184" s="278"/>
      <c r="I184" s="232">
        <v>206449.2</v>
      </c>
    </row>
    <row r="185" spans="1:9" s="282" customFormat="1" ht="47.25" x14ac:dyDescent="0.25">
      <c r="A185" s="260" t="s">
        <v>488</v>
      </c>
      <c r="B185" s="296">
        <v>6650</v>
      </c>
      <c r="C185" s="297" t="s">
        <v>459</v>
      </c>
      <c r="D185" s="230" t="s">
        <v>460</v>
      </c>
      <c r="E185" s="237" t="s">
        <v>856</v>
      </c>
      <c r="F185" s="278"/>
      <c r="G185" s="278"/>
      <c r="H185" s="278"/>
      <c r="I185" s="246">
        <v>261338.4</v>
      </c>
    </row>
    <row r="186" spans="1:9" ht="47.25" x14ac:dyDescent="0.25">
      <c r="A186" s="260" t="s">
        <v>488</v>
      </c>
      <c r="B186" s="296">
        <v>6650</v>
      </c>
      <c r="C186" s="297" t="s">
        <v>459</v>
      </c>
      <c r="D186" s="230" t="s">
        <v>460</v>
      </c>
      <c r="E186" s="237" t="s">
        <v>857</v>
      </c>
      <c r="F186" s="278"/>
      <c r="G186" s="278"/>
      <c r="H186" s="278"/>
      <c r="I186" s="232">
        <v>163014</v>
      </c>
    </row>
    <row r="187" spans="1:9" ht="31.5" x14ac:dyDescent="0.25">
      <c r="A187" s="260" t="s">
        <v>488</v>
      </c>
      <c r="B187" s="296">
        <v>6650</v>
      </c>
      <c r="C187" s="297" t="s">
        <v>459</v>
      </c>
      <c r="D187" s="230" t="s">
        <v>460</v>
      </c>
      <c r="E187" s="237" t="s">
        <v>858</v>
      </c>
      <c r="F187" s="278"/>
      <c r="G187" s="278"/>
      <c r="H187" s="278"/>
      <c r="I187" s="232">
        <v>128187.6</v>
      </c>
    </row>
    <row r="188" spans="1:9" ht="31.5" x14ac:dyDescent="0.25">
      <c r="A188" s="260" t="s">
        <v>488</v>
      </c>
      <c r="B188" s="296">
        <v>6650</v>
      </c>
      <c r="C188" s="297" t="s">
        <v>459</v>
      </c>
      <c r="D188" s="230" t="s">
        <v>460</v>
      </c>
      <c r="E188" s="237" t="s">
        <v>859</v>
      </c>
      <c r="F188" s="278"/>
      <c r="G188" s="278"/>
      <c r="H188" s="278"/>
      <c r="I188" s="232">
        <v>78007.199999999997</v>
      </c>
    </row>
    <row r="189" spans="1:9" ht="31.5" x14ac:dyDescent="0.25">
      <c r="A189" s="260" t="s">
        <v>488</v>
      </c>
      <c r="B189" s="296">
        <v>6650</v>
      </c>
      <c r="C189" s="297" t="s">
        <v>459</v>
      </c>
      <c r="D189" s="230" t="s">
        <v>460</v>
      </c>
      <c r="E189" s="237" t="s">
        <v>860</v>
      </c>
      <c r="F189" s="278"/>
      <c r="G189" s="278"/>
      <c r="H189" s="278"/>
      <c r="I189" s="232">
        <v>234164.4</v>
      </c>
    </row>
    <row r="190" spans="1:9" ht="31.5" x14ac:dyDescent="0.25">
      <c r="A190" s="260" t="s">
        <v>488</v>
      </c>
      <c r="B190" s="296">
        <v>6650</v>
      </c>
      <c r="C190" s="297" t="s">
        <v>459</v>
      </c>
      <c r="D190" s="230" t="s">
        <v>460</v>
      </c>
      <c r="E190" s="237" t="s">
        <v>861</v>
      </c>
      <c r="F190" s="278"/>
      <c r="G190" s="278"/>
      <c r="H190" s="278"/>
      <c r="I190" s="232">
        <v>198238.8</v>
      </c>
    </row>
    <row r="191" spans="1:9" s="280" customFormat="1" ht="47.25" x14ac:dyDescent="0.25">
      <c r="A191" s="260" t="s">
        <v>488</v>
      </c>
      <c r="B191" s="296">
        <v>6650</v>
      </c>
      <c r="C191" s="297" t="s">
        <v>459</v>
      </c>
      <c r="D191" s="230" t="s">
        <v>460</v>
      </c>
      <c r="E191" s="237" t="s">
        <v>862</v>
      </c>
      <c r="F191" s="278"/>
      <c r="G191" s="278"/>
      <c r="H191" s="278"/>
      <c r="I191" s="232">
        <v>384129.6</v>
      </c>
    </row>
    <row r="192" spans="1:9" s="282" customFormat="1" ht="47.25" x14ac:dyDescent="0.25">
      <c r="A192" s="260" t="s">
        <v>488</v>
      </c>
      <c r="B192" s="296">
        <v>6650</v>
      </c>
      <c r="C192" s="297" t="s">
        <v>459</v>
      </c>
      <c r="D192" s="230" t="s">
        <v>460</v>
      </c>
      <c r="E192" s="237" t="s">
        <v>863</v>
      </c>
      <c r="F192" s="278"/>
      <c r="G192" s="278"/>
      <c r="H192" s="278"/>
      <c r="I192" s="246">
        <v>257443.20000000001</v>
      </c>
    </row>
    <row r="193" spans="1:9" ht="31.5" x14ac:dyDescent="0.25">
      <c r="A193" s="260" t="s">
        <v>488</v>
      </c>
      <c r="B193" s="296">
        <v>6650</v>
      </c>
      <c r="C193" s="297" t="s">
        <v>459</v>
      </c>
      <c r="D193" s="230" t="s">
        <v>460</v>
      </c>
      <c r="E193" s="237" t="s">
        <v>864</v>
      </c>
      <c r="F193" s="278"/>
      <c r="G193" s="278"/>
      <c r="H193" s="278"/>
      <c r="I193" s="232">
        <v>89138.4</v>
      </c>
    </row>
    <row r="194" spans="1:9" ht="47.25" x14ac:dyDescent="0.25">
      <c r="A194" s="260" t="s">
        <v>488</v>
      </c>
      <c r="B194" s="296">
        <v>6650</v>
      </c>
      <c r="C194" s="297" t="s">
        <v>459</v>
      </c>
      <c r="D194" s="230" t="s">
        <v>460</v>
      </c>
      <c r="E194" s="237" t="s">
        <v>865</v>
      </c>
      <c r="F194" s="278"/>
      <c r="G194" s="278"/>
      <c r="H194" s="278"/>
      <c r="I194" s="232">
        <v>103666.8</v>
      </c>
    </row>
    <row r="195" spans="1:9" ht="36" customHeight="1" x14ac:dyDescent="0.25">
      <c r="A195" s="260" t="s">
        <v>488</v>
      </c>
      <c r="B195" s="296">
        <v>6650</v>
      </c>
      <c r="C195" s="297" t="s">
        <v>459</v>
      </c>
      <c r="D195" s="230" t="s">
        <v>460</v>
      </c>
      <c r="E195" s="237" t="s">
        <v>866</v>
      </c>
      <c r="F195" s="278"/>
      <c r="G195" s="278"/>
      <c r="H195" s="278"/>
      <c r="I195" s="232">
        <v>83350</v>
      </c>
    </row>
    <row r="196" spans="1:9" ht="47.25" x14ac:dyDescent="0.25">
      <c r="A196" s="260" t="s">
        <v>488</v>
      </c>
      <c r="B196" s="296">
        <v>6650</v>
      </c>
      <c r="C196" s="297" t="s">
        <v>459</v>
      </c>
      <c r="D196" s="230" t="s">
        <v>460</v>
      </c>
      <c r="E196" s="237" t="s">
        <v>867</v>
      </c>
      <c r="F196" s="278"/>
      <c r="G196" s="278"/>
      <c r="H196" s="278"/>
      <c r="I196" s="246">
        <v>231280</v>
      </c>
    </row>
    <row r="197" spans="1:9" ht="63" x14ac:dyDescent="0.25">
      <c r="A197" s="260" t="s">
        <v>488</v>
      </c>
      <c r="B197" s="296">
        <v>6650</v>
      </c>
      <c r="C197" s="297" t="s">
        <v>459</v>
      </c>
      <c r="D197" s="230" t="s">
        <v>460</v>
      </c>
      <c r="E197" s="237" t="s">
        <v>868</v>
      </c>
      <c r="F197" s="278"/>
      <c r="G197" s="278"/>
      <c r="H197" s="278"/>
      <c r="I197" s="232">
        <v>228990</v>
      </c>
    </row>
    <row r="198" spans="1:9" ht="31.5" x14ac:dyDescent="0.25">
      <c r="A198" s="260" t="s">
        <v>488</v>
      </c>
      <c r="B198" s="296">
        <v>6650</v>
      </c>
      <c r="C198" s="297" t="s">
        <v>459</v>
      </c>
      <c r="D198" s="230" t="s">
        <v>460</v>
      </c>
      <c r="E198" s="237" t="s">
        <v>869</v>
      </c>
      <c r="F198" s="278"/>
      <c r="G198" s="278"/>
      <c r="H198" s="278"/>
      <c r="I198" s="232">
        <v>378020</v>
      </c>
    </row>
    <row r="199" spans="1:9" ht="31.5" x14ac:dyDescent="0.25">
      <c r="A199" s="260" t="s">
        <v>488</v>
      </c>
      <c r="B199" s="296">
        <v>6650</v>
      </c>
      <c r="C199" s="297" t="s">
        <v>459</v>
      </c>
      <c r="D199" s="230" t="s">
        <v>460</v>
      </c>
      <c r="E199" s="237" t="s">
        <v>870</v>
      </c>
      <c r="F199" s="278"/>
      <c r="G199" s="278"/>
      <c r="H199" s="278"/>
      <c r="I199" s="232">
        <v>174080</v>
      </c>
    </row>
    <row r="200" spans="1:9" ht="31.5" x14ac:dyDescent="0.25">
      <c r="A200" s="260" t="s">
        <v>488</v>
      </c>
      <c r="B200" s="296">
        <v>6650</v>
      </c>
      <c r="C200" s="297" t="s">
        <v>459</v>
      </c>
      <c r="D200" s="230" t="s">
        <v>460</v>
      </c>
      <c r="E200" s="237" t="s">
        <v>871</v>
      </c>
      <c r="F200" s="278"/>
      <c r="G200" s="278"/>
      <c r="H200" s="278"/>
      <c r="I200" s="232">
        <v>184290</v>
      </c>
    </row>
    <row r="201" spans="1:9" ht="31.5" x14ac:dyDescent="0.25">
      <c r="A201" s="260" t="s">
        <v>488</v>
      </c>
      <c r="B201" s="296">
        <v>6650</v>
      </c>
      <c r="C201" s="297" t="s">
        <v>459</v>
      </c>
      <c r="D201" s="230" t="s">
        <v>460</v>
      </c>
      <c r="E201" s="237" t="s">
        <v>872</v>
      </c>
      <c r="F201" s="278"/>
      <c r="G201" s="278"/>
      <c r="H201" s="278"/>
      <c r="I201" s="232">
        <v>83260</v>
      </c>
    </row>
    <row r="202" spans="1:9" ht="47.25" x14ac:dyDescent="0.25">
      <c r="A202" s="260" t="s">
        <v>488</v>
      </c>
      <c r="B202" s="296">
        <v>6650</v>
      </c>
      <c r="C202" s="297" t="s">
        <v>459</v>
      </c>
      <c r="D202" s="230" t="s">
        <v>460</v>
      </c>
      <c r="E202" s="237" t="s">
        <v>873</v>
      </c>
      <c r="F202" s="278"/>
      <c r="G202" s="278"/>
      <c r="H202" s="278"/>
      <c r="I202" s="246">
        <v>258890</v>
      </c>
    </row>
    <row r="203" spans="1:9" ht="31.5" x14ac:dyDescent="0.25">
      <c r="A203" s="260" t="s">
        <v>488</v>
      </c>
      <c r="B203" s="296">
        <v>6650</v>
      </c>
      <c r="C203" s="297" t="s">
        <v>459</v>
      </c>
      <c r="D203" s="230" t="s">
        <v>460</v>
      </c>
      <c r="E203" s="237" t="s">
        <v>874</v>
      </c>
      <c r="F203" s="278"/>
      <c r="G203" s="278"/>
      <c r="H203" s="278"/>
      <c r="I203" s="232">
        <v>96560</v>
      </c>
    </row>
    <row r="204" spans="1:9" ht="31.5" x14ac:dyDescent="0.25">
      <c r="A204" s="260" t="s">
        <v>488</v>
      </c>
      <c r="B204" s="296">
        <v>6650</v>
      </c>
      <c r="C204" s="297" t="s">
        <v>459</v>
      </c>
      <c r="D204" s="230" t="s">
        <v>460</v>
      </c>
      <c r="E204" s="237" t="s">
        <v>875</v>
      </c>
      <c r="F204" s="278"/>
      <c r="G204" s="278"/>
      <c r="H204" s="278"/>
      <c r="I204" s="232">
        <v>77290</v>
      </c>
    </row>
    <row r="205" spans="1:9" ht="31.5" x14ac:dyDescent="0.25">
      <c r="A205" s="260" t="s">
        <v>488</v>
      </c>
      <c r="B205" s="296">
        <v>6650</v>
      </c>
      <c r="C205" s="297" t="s">
        <v>459</v>
      </c>
      <c r="D205" s="230" t="s">
        <v>460</v>
      </c>
      <c r="E205" s="237" t="s">
        <v>876</v>
      </c>
      <c r="F205" s="278"/>
      <c r="G205" s="278"/>
      <c r="H205" s="278"/>
      <c r="I205" s="232">
        <v>78690</v>
      </c>
    </row>
    <row r="206" spans="1:9" ht="31.5" x14ac:dyDescent="0.25">
      <c r="A206" s="260" t="s">
        <v>488</v>
      </c>
      <c r="B206" s="296">
        <v>6650</v>
      </c>
      <c r="C206" s="297" t="s">
        <v>459</v>
      </c>
      <c r="D206" s="230" t="s">
        <v>460</v>
      </c>
      <c r="E206" s="237" t="s">
        <v>877</v>
      </c>
      <c r="F206" s="278"/>
      <c r="G206" s="278"/>
      <c r="H206" s="278"/>
      <c r="I206" s="232">
        <v>164830</v>
      </c>
    </row>
    <row r="207" spans="1:9" ht="31.5" x14ac:dyDescent="0.25">
      <c r="A207" s="260" t="s">
        <v>488</v>
      </c>
      <c r="B207" s="296">
        <v>6650</v>
      </c>
      <c r="C207" s="297" t="s">
        <v>459</v>
      </c>
      <c r="D207" s="230" t="s">
        <v>460</v>
      </c>
      <c r="E207" s="237" t="s">
        <v>878</v>
      </c>
      <c r="F207" s="278"/>
      <c r="G207" s="278"/>
      <c r="H207" s="278"/>
      <c r="I207" s="232">
        <v>192660</v>
      </c>
    </row>
    <row r="208" spans="1:9" ht="31.5" x14ac:dyDescent="0.25">
      <c r="A208" s="260" t="s">
        <v>488</v>
      </c>
      <c r="B208" s="296">
        <v>6650</v>
      </c>
      <c r="C208" s="297" t="s">
        <v>459</v>
      </c>
      <c r="D208" s="230" t="s">
        <v>460</v>
      </c>
      <c r="E208" s="237" t="s">
        <v>879</v>
      </c>
      <c r="F208" s="278"/>
      <c r="G208" s="278"/>
      <c r="H208" s="278"/>
      <c r="I208" s="232">
        <v>236320</v>
      </c>
    </row>
    <row r="209" spans="1:9" s="280" customFormat="1" ht="31.5" x14ac:dyDescent="0.25">
      <c r="A209" s="260" t="s">
        <v>488</v>
      </c>
      <c r="B209" s="296">
        <v>6650</v>
      </c>
      <c r="C209" s="297" t="s">
        <v>459</v>
      </c>
      <c r="D209" s="230" t="s">
        <v>460</v>
      </c>
      <c r="E209" s="237" t="s">
        <v>880</v>
      </c>
      <c r="F209" s="278"/>
      <c r="G209" s="278"/>
      <c r="H209" s="278"/>
      <c r="I209" s="232">
        <v>93650</v>
      </c>
    </row>
    <row r="210" spans="1:9" s="282" customFormat="1" ht="31.5" x14ac:dyDescent="0.25">
      <c r="A210" s="260" t="s">
        <v>488</v>
      </c>
      <c r="B210" s="296">
        <v>6650</v>
      </c>
      <c r="C210" s="297" t="s">
        <v>459</v>
      </c>
      <c r="D210" s="230" t="s">
        <v>460</v>
      </c>
      <c r="E210" s="237" t="s">
        <v>881</v>
      </c>
      <c r="F210" s="278"/>
      <c r="G210" s="278"/>
      <c r="H210" s="278"/>
      <c r="I210" s="246">
        <v>294760</v>
      </c>
    </row>
    <row r="211" spans="1:9" ht="31.5" x14ac:dyDescent="0.25">
      <c r="A211" s="260" t="s">
        <v>488</v>
      </c>
      <c r="B211" s="296">
        <v>6650</v>
      </c>
      <c r="C211" s="297" t="s">
        <v>459</v>
      </c>
      <c r="D211" s="230" t="s">
        <v>460</v>
      </c>
      <c r="E211" s="237" t="s">
        <v>882</v>
      </c>
      <c r="F211" s="278"/>
      <c r="G211" s="278"/>
      <c r="H211" s="278"/>
      <c r="I211" s="232">
        <v>159020</v>
      </c>
    </row>
    <row r="212" spans="1:9" ht="47.25" x14ac:dyDescent="0.25">
      <c r="A212" s="260" t="s">
        <v>488</v>
      </c>
      <c r="B212" s="296">
        <v>6650</v>
      </c>
      <c r="C212" s="297" t="s">
        <v>459</v>
      </c>
      <c r="D212" s="230" t="s">
        <v>460</v>
      </c>
      <c r="E212" s="237" t="s">
        <v>883</v>
      </c>
      <c r="F212" s="278"/>
      <c r="G212" s="278"/>
      <c r="H212" s="278"/>
      <c r="I212" s="232">
        <v>123240</v>
      </c>
    </row>
    <row r="213" spans="1:9" ht="31.5" x14ac:dyDescent="0.25">
      <c r="A213" s="260" t="s">
        <v>488</v>
      </c>
      <c r="B213" s="296">
        <v>6650</v>
      </c>
      <c r="C213" s="297" t="s">
        <v>459</v>
      </c>
      <c r="D213" s="230" t="s">
        <v>460</v>
      </c>
      <c r="E213" s="237" t="s">
        <v>884</v>
      </c>
      <c r="F213" s="278"/>
      <c r="G213" s="278"/>
      <c r="H213" s="278"/>
      <c r="I213" s="246">
        <v>152830</v>
      </c>
    </row>
    <row r="214" spans="1:9" ht="47.25" x14ac:dyDescent="0.25">
      <c r="A214" s="260" t="s">
        <v>488</v>
      </c>
      <c r="B214" s="296">
        <v>6650</v>
      </c>
      <c r="C214" s="297" t="s">
        <v>459</v>
      </c>
      <c r="D214" s="230" t="s">
        <v>460</v>
      </c>
      <c r="E214" s="237" t="s">
        <v>885</v>
      </c>
      <c r="F214" s="278"/>
      <c r="G214" s="278"/>
      <c r="H214" s="278"/>
      <c r="I214" s="246">
        <v>555000</v>
      </c>
    </row>
    <row r="215" spans="1:9" ht="47.25" x14ac:dyDescent="0.25">
      <c r="A215" s="260" t="s">
        <v>488</v>
      </c>
      <c r="B215" s="296">
        <v>6650</v>
      </c>
      <c r="C215" s="297" t="s">
        <v>459</v>
      </c>
      <c r="D215" s="230" t="s">
        <v>460</v>
      </c>
      <c r="E215" s="237" t="s">
        <v>886</v>
      </c>
      <c r="F215" s="278"/>
      <c r="G215" s="278"/>
      <c r="H215" s="278"/>
      <c r="I215" s="232">
        <v>211090</v>
      </c>
    </row>
    <row r="216" spans="1:9" ht="46.5" customHeight="1" x14ac:dyDescent="0.25">
      <c r="A216" s="224" t="s">
        <v>491</v>
      </c>
      <c r="B216" s="298"/>
      <c r="C216" s="298"/>
      <c r="D216" s="299" t="s">
        <v>887</v>
      </c>
      <c r="E216" s="300"/>
      <c r="F216" s="255"/>
      <c r="G216" s="255"/>
      <c r="H216" s="255"/>
      <c r="I216" s="255">
        <f>I217</f>
        <v>418800</v>
      </c>
    </row>
    <row r="217" spans="1:9" ht="42" customHeight="1" x14ac:dyDescent="0.25">
      <c r="A217" s="224" t="s">
        <v>493</v>
      </c>
      <c r="B217" s="298"/>
      <c r="C217" s="298"/>
      <c r="D217" s="299" t="s">
        <v>887</v>
      </c>
      <c r="E217" s="300"/>
      <c r="F217" s="255"/>
      <c r="G217" s="255"/>
      <c r="H217" s="255"/>
      <c r="I217" s="255">
        <f>I219+I218+I220+I221</f>
        <v>418800</v>
      </c>
    </row>
    <row r="218" spans="1:9" ht="42" customHeight="1" x14ac:dyDescent="0.25">
      <c r="A218" s="292" t="s">
        <v>494</v>
      </c>
      <c r="B218" s="298" t="s">
        <v>148</v>
      </c>
      <c r="C218" s="298" t="s">
        <v>145</v>
      </c>
      <c r="D218" s="230" t="s">
        <v>888</v>
      </c>
      <c r="E218" s="235" t="s">
        <v>701</v>
      </c>
      <c r="F218" s="255"/>
      <c r="G218" s="255"/>
      <c r="H218" s="255"/>
      <c r="I218" s="246">
        <v>39000</v>
      </c>
    </row>
    <row r="219" spans="1:9" ht="72" customHeight="1" x14ac:dyDescent="0.25">
      <c r="A219" s="292" t="s">
        <v>494</v>
      </c>
      <c r="B219" s="298" t="s">
        <v>148</v>
      </c>
      <c r="C219" s="298" t="s">
        <v>145</v>
      </c>
      <c r="D219" s="301" t="s">
        <v>888</v>
      </c>
      <c r="E219" s="235" t="s">
        <v>889</v>
      </c>
      <c r="F219" s="255"/>
      <c r="G219" s="255"/>
      <c r="H219" s="255"/>
      <c r="I219" s="246">
        <v>18400</v>
      </c>
    </row>
    <row r="220" spans="1:9" ht="82.5" customHeight="1" x14ac:dyDescent="0.25">
      <c r="A220" s="292" t="s">
        <v>495</v>
      </c>
      <c r="B220" s="298" t="s">
        <v>496</v>
      </c>
      <c r="C220" s="298" t="s">
        <v>497</v>
      </c>
      <c r="D220" s="301" t="s">
        <v>498</v>
      </c>
      <c r="E220" s="235" t="s">
        <v>890</v>
      </c>
      <c r="F220" s="255"/>
      <c r="G220" s="255"/>
      <c r="H220" s="255"/>
      <c r="I220" s="246">
        <v>199400</v>
      </c>
    </row>
    <row r="221" spans="1:9" ht="84" customHeight="1" x14ac:dyDescent="0.25">
      <c r="A221" s="292" t="s">
        <v>495</v>
      </c>
      <c r="B221" s="298" t="s">
        <v>496</v>
      </c>
      <c r="C221" s="298" t="s">
        <v>497</v>
      </c>
      <c r="D221" s="301" t="s">
        <v>498</v>
      </c>
      <c r="E221" s="235" t="s">
        <v>891</v>
      </c>
      <c r="F221" s="255"/>
      <c r="G221" s="255"/>
      <c r="H221" s="255"/>
      <c r="I221" s="246">
        <v>162000</v>
      </c>
    </row>
    <row r="222" spans="1:9" s="280" customFormat="1" ht="38.25" customHeight="1" x14ac:dyDescent="0.25">
      <c r="A222" s="224" t="s">
        <v>506</v>
      </c>
      <c r="B222" s="298"/>
      <c r="C222" s="298"/>
      <c r="D222" s="299" t="s">
        <v>500</v>
      </c>
      <c r="E222" s="300"/>
      <c r="F222" s="255"/>
      <c r="G222" s="255"/>
      <c r="H222" s="255"/>
      <c r="I222" s="255">
        <f>I223</f>
        <v>10000000</v>
      </c>
    </row>
    <row r="223" spans="1:9" s="282" customFormat="1" ht="41.25" customHeight="1" x14ac:dyDescent="0.25">
      <c r="A223" s="224" t="s">
        <v>508</v>
      </c>
      <c r="B223" s="298"/>
      <c r="C223" s="298"/>
      <c r="D223" s="299" t="s">
        <v>500</v>
      </c>
      <c r="E223" s="300"/>
      <c r="F223" s="255"/>
      <c r="G223" s="255"/>
      <c r="H223" s="255"/>
      <c r="I223" s="255">
        <f>I224</f>
        <v>10000000</v>
      </c>
    </row>
    <row r="224" spans="1:9" ht="42.75" customHeight="1" x14ac:dyDescent="0.25">
      <c r="A224" s="292" t="s">
        <v>518</v>
      </c>
      <c r="B224" s="298" t="s">
        <v>519</v>
      </c>
      <c r="C224" s="298" t="s">
        <v>148</v>
      </c>
      <c r="D224" s="302" t="s">
        <v>520</v>
      </c>
      <c r="E224" s="235" t="s">
        <v>892</v>
      </c>
      <c r="F224" s="255"/>
      <c r="G224" s="255"/>
      <c r="H224" s="255"/>
      <c r="I224" s="246">
        <v>10000000</v>
      </c>
    </row>
    <row r="225" spans="1:9" s="306" customFormat="1" ht="15.75" x14ac:dyDescent="0.25">
      <c r="A225" s="303"/>
      <c r="B225" s="304"/>
      <c r="C225" s="304"/>
      <c r="D225" s="341" t="s">
        <v>893</v>
      </c>
      <c r="E225" s="342"/>
      <c r="F225" s="305">
        <v>0</v>
      </c>
      <c r="G225" s="305">
        <v>0</v>
      </c>
      <c r="H225" s="305">
        <v>0</v>
      </c>
      <c r="I225" s="305">
        <f>I13+I20+I30+I34+I41+I135+I216+I222</f>
        <v>243804818</v>
      </c>
    </row>
    <row r="226" spans="1:9" s="306" customFormat="1" ht="40.5" customHeight="1" x14ac:dyDescent="0.25">
      <c r="A226" s="303"/>
      <c r="B226" s="303"/>
      <c r="C226" s="303"/>
      <c r="D226" s="343" t="s">
        <v>894</v>
      </c>
      <c r="E226" s="344"/>
      <c r="F226" s="305"/>
      <c r="G226" s="305"/>
      <c r="H226" s="305"/>
      <c r="I226" s="307">
        <v>1500000</v>
      </c>
    </row>
    <row r="227" spans="1:9" s="311" customFormat="1" ht="15.75" x14ac:dyDescent="0.25">
      <c r="A227" s="308"/>
      <c r="B227" s="308"/>
      <c r="C227" s="308"/>
      <c r="D227" s="345" t="s">
        <v>531</v>
      </c>
      <c r="E227" s="346"/>
      <c r="F227" s="309">
        <v>0</v>
      </c>
      <c r="G227" s="309">
        <v>0</v>
      </c>
      <c r="H227" s="309">
        <v>0</v>
      </c>
      <c r="I227" s="310">
        <f>I225+I226</f>
        <v>245304818</v>
      </c>
    </row>
    <row r="228" spans="1:9" s="306" customFormat="1" ht="15.75" x14ac:dyDescent="0.25">
      <c r="A228" s="312"/>
      <c r="B228" s="312"/>
      <c r="C228" s="312"/>
      <c r="D228" s="313"/>
      <c r="E228" s="313"/>
      <c r="F228" s="314"/>
      <c r="G228" s="314"/>
      <c r="H228" s="314"/>
      <c r="I228" s="314"/>
    </row>
    <row r="229" spans="1:9" s="306" customFormat="1" ht="15.75" x14ac:dyDescent="0.25">
      <c r="A229" s="312"/>
      <c r="B229" s="312"/>
      <c r="C229" s="312"/>
      <c r="D229" s="313"/>
      <c r="E229" s="313"/>
      <c r="F229" s="314"/>
      <c r="G229" s="314"/>
      <c r="H229" s="314"/>
      <c r="I229" s="314"/>
    </row>
    <row r="230" spans="1:9" s="306" customFormat="1" ht="15.75" x14ac:dyDescent="0.25">
      <c r="A230" s="312"/>
      <c r="B230" s="312"/>
      <c r="C230" s="312"/>
      <c r="D230" s="313"/>
      <c r="E230" s="313"/>
      <c r="F230" s="314"/>
      <c r="G230" s="314"/>
      <c r="H230" s="314"/>
      <c r="I230" s="314"/>
    </row>
    <row r="231" spans="1:9" ht="15.75" x14ac:dyDescent="0.25">
      <c r="B231" s="315" t="s">
        <v>98</v>
      </c>
      <c r="C231" s="316"/>
      <c r="D231" s="315"/>
      <c r="E231" s="316"/>
      <c r="F231" s="315" t="s">
        <v>99</v>
      </c>
    </row>
  </sheetData>
  <mergeCells count="19">
    <mergeCell ref="A7:I7"/>
    <mergeCell ref="H1:I1"/>
    <mergeCell ref="G2:I2"/>
    <mergeCell ref="H3:I3"/>
    <mergeCell ref="G4:I4"/>
    <mergeCell ref="A6:I6"/>
    <mergeCell ref="D225:E225"/>
    <mergeCell ref="D226:E226"/>
    <mergeCell ref="D227:E227"/>
    <mergeCell ref="A8:I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</mergeCells>
  <pageMargins left="0.98425196850393704" right="0.19685039370078741" top="0.39370078740157483" bottom="0.19685039370078741" header="0" footer="0"/>
  <pageSetup paperSize="9" scale="80" fitToHeight="2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view="pageBreakPreview" topLeftCell="B46" zoomScaleSheetLayoutView="100" workbookViewId="0">
      <selection activeCell="I57" sqref="I57"/>
    </sheetView>
  </sheetViews>
  <sheetFormatPr defaultColWidth="7.85546875" defaultRowHeight="15.75" x14ac:dyDescent="0.25"/>
  <cols>
    <col min="1" max="1" width="3.28515625" style="40" hidden="1" customWidth="1"/>
    <col min="2" max="2" width="14.140625" style="40" customWidth="1"/>
    <col min="3" max="3" width="13.28515625" style="40" customWidth="1"/>
    <col min="4" max="4" width="15.28515625" style="40" customWidth="1"/>
    <col min="5" max="5" width="46.28515625" style="40" customWidth="1"/>
    <col min="6" max="6" width="38.5703125" style="40" customWidth="1"/>
    <col min="7" max="8" width="18.140625" style="40" customWidth="1"/>
    <col min="9" max="9" width="22.140625" style="40" customWidth="1"/>
    <col min="10" max="10" width="3.7109375" style="41" customWidth="1"/>
    <col min="11" max="256" width="7.85546875" style="41"/>
    <col min="257" max="257" width="0" style="41" hidden="1" customWidth="1"/>
    <col min="258" max="258" width="14.140625" style="41" customWidth="1"/>
    <col min="259" max="259" width="13.28515625" style="41" customWidth="1"/>
    <col min="260" max="260" width="15.28515625" style="41" customWidth="1"/>
    <col min="261" max="261" width="46.28515625" style="41" customWidth="1"/>
    <col min="262" max="262" width="38.5703125" style="41" customWidth="1"/>
    <col min="263" max="264" width="18.140625" style="41" customWidth="1"/>
    <col min="265" max="265" width="22.140625" style="41" customWidth="1"/>
    <col min="266" max="266" width="3.7109375" style="41" customWidth="1"/>
    <col min="267" max="512" width="7.85546875" style="41"/>
    <col min="513" max="513" width="0" style="41" hidden="1" customWidth="1"/>
    <col min="514" max="514" width="14.140625" style="41" customWidth="1"/>
    <col min="515" max="515" width="13.28515625" style="41" customWidth="1"/>
    <col min="516" max="516" width="15.28515625" style="41" customWidth="1"/>
    <col min="517" max="517" width="46.28515625" style="41" customWidth="1"/>
    <col min="518" max="518" width="38.5703125" style="41" customWidth="1"/>
    <col min="519" max="520" width="18.140625" style="41" customWidth="1"/>
    <col min="521" max="521" width="22.140625" style="41" customWidth="1"/>
    <col min="522" max="522" width="3.7109375" style="41" customWidth="1"/>
    <col min="523" max="768" width="7.85546875" style="41"/>
    <col min="769" max="769" width="0" style="41" hidden="1" customWidth="1"/>
    <col min="770" max="770" width="14.140625" style="41" customWidth="1"/>
    <col min="771" max="771" width="13.28515625" style="41" customWidth="1"/>
    <col min="772" max="772" width="15.28515625" style="41" customWidth="1"/>
    <col min="773" max="773" width="46.28515625" style="41" customWidth="1"/>
    <col min="774" max="774" width="38.5703125" style="41" customWidth="1"/>
    <col min="775" max="776" width="18.140625" style="41" customWidth="1"/>
    <col min="777" max="777" width="22.140625" style="41" customWidth="1"/>
    <col min="778" max="778" width="3.7109375" style="41" customWidth="1"/>
    <col min="779" max="1024" width="7.85546875" style="41"/>
    <col min="1025" max="1025" width="0" style="41" hidden="1" customWidth="1"/>
    <col min="1026" max="1026" width="14.140625" style="41" customWidth="1"/>
    <col min="1027" max="1027" width="13.28515625" style="41" customWidth="1"/>
    <col min="1028" max="1028" width="15.28515625" style="41" customWidth="1"/>
    <col min="1029" max="1029" width="46.28515625" style="41" customWidth="1"/>
    <col min="1030" max="1030" width="38.5703125" style="41" customWidth="1"/>
    <col min="1031" max="1032" width="18.140625" style="41" customWidth="1"/>
    <col min="1033" max="1033" width="22.140625" style="41" customWidth="1"/>
    <col min="1034" max="1034" width="3.7109375" style="41" customWidth="1"/>
    <col min="1035" max="1280" width="7.85546875" style="41"/>
    <col min="1281" max="1281" width="0" style="41" hidden="1" customWidth="1"/>
    <col min="1282" max="1282" width="14.140625" style="41" customWidth="1"/>
    <col min="1283" max="1283" width="13.28515625" style="41" customWidth="1"/>
    <col min="1284" max="1284" width="15.28515625" style="41" customWidth="1"/>
    <col min="1285" max="1285" width="46.28515625" style="41" customWidth="1"/>
    <col min="1286" max="1286" width="38.5703125" style="41" customWidth="1"/>
    <col min="1287" max="1288" width="18.140625" style="41" customWidth="1"/>
    <col min="1289" max="1289" width="22.140625" style="41" customWidth="1"/>
    <col min="1290" max="1290" width="3.7109375" style="41" customWidth="1"/>
    <col min="1291" max="1536" width="7.85546875" style="41"/>
    <col min="1537" max="1537" width="0" style="41" hidden="1" customWidth="1"/>
    <col min="1538" max="1538" width="14.140625" style="41" customWidth="1"/>
    <col min="1539" max="1539" width="13.28515625" style="41" customWidth="1"/>
    <col min="1540" max="1540" width="15.28515625" style="41" customWidth="1"/>
    <col min="1541" max="1541" width="46.28515625" style="41" customWidth="1"/>
    <col min="1542" max="1542" width="38.5703125" style="41" customWidth="1"/>
    <col min="1543" max="1544" width="18.140625" style="41" customWidth="1"/>
    <col min="1545" max="1545" width="22.140625" style="41" customWidth="1"/>
    <col min="1546" max="1546" width="3.7109375" style="41" customWidth="1"/>
    <col min="1547" max="1792" width="7.85546875" style="41"/>
    <col min="1793" max="1793" width="0" style="41" hidden="1" customWidth="1"/>
    <col min="1794" max="1794" width="14.140625" style="41" customWidth="1"/>
    <col min="1795" max="1795" width="13.28515625" style="41" customWidth="1"/>
    <col min="1796" max="1796" width="15.28515625" style="41" customWidth="1"/>
    <col min="1797" max="1797" width="46.28515625" style="41" customWidth="1"/>
    <col min="1798" max="1798" width="38.5703125" style="41" customWidth="1"/>
    <col min="1799" max="1800" width="18.140625" style="41" customWidth="1"/>
    <col min="1801" max="1801" width="22.140625" style="41" customWidth="1"/>
    <col min="1802" max="1802" width="3.7109375" style="41" customWidth="1"/>
    <col min="1803" max="2048" width="7.85546875" style="41"/>
    <col min="2049" max="2049" width="0" style="41" hidden="1" customWidth="1"/>
    <col min="2050" max="2050" width="14.140625" style="41" customWidth="1"/>
    <col min="2051" max="2051" width="13.28515625" style="41" customWidth="1"/>
    <col min="2052" max="2052" width="15.28515625" style="41" customWidth="1"/>
    <col min="2053" max="2053" width="46.28515625" style="41" customWidth="1"/>
    <col min="2054" max="2054" width="38.5703125" style="41" customWidth="1"/>
    <col min="2055" max="2056" width="18.140625" style="41" customWidth="1"/>
    <col min="2057" max="2057" width="22.140625" style="41" customWidth="1"/>
    <col min="2058" max="2058" width="3.7109375" style="41" customWidth="1"/>
    <col min="2059" max="2304" width="7.85546875" style="41"/>
    <col min="2305" max="2305" width="0" style="41" hidden="1" customWidth="1"/>
    <col min="2306" max="2306" width="14.140625" style="41" customWidth="1"/>
    <col min="2307" max="2307" width="13.28515625" style="41" customWidth="1"/>
    <col min="2308" max="2308" width="15.28515625" style="41" customWidth="1"/>
    <col min="2309" max="2309" width="46.28515625" style="41" customWidth="1"/>
    <col min="2310" max="2310" width="38.5703125" style="41" customWidth="1"/>
    <col min="2311" max="2312" width="18.140625" style="41" customWidth="1"/>
    <col min="2313" max="2313" width="22.140625" style="41" customWidth="1"/>
    <col min="2314" max="2314" width="3.7109375" style="41" customWidth="1"/>
    <col min="2315" max="2560" width="7.85546875" style="41"/>
    <col min="2561" max="2561" width="0" style="41" hidden="1" customWidth="1"/>
    <col min="2562" max="2562" width="14.140625" style="41" customWidth="1"/>
    <col min="2563" max="2563" width="13.28515625" style="41" customWidth="1"/>
    <col min="2564" max="2564" width="15.28515625" style="41" customWidth="1"/>
    <col min="2565" max="2565" width="46.28515625" style="41" customWidth="1"/>
    <col min="2566" max="2566" width="38.5703125" style="41" customWidth="1"/>
    <col min="2567" max="2568" width="18.140625" style="41" customWidth="1"/>
    <col min="2569" max="2569" width="22.140625" style="41" customWidth="1"/>
    <col min="2570" max="2570" width="3.7109375" style="41" customWidth="1"/>
    <col min="2571" max="2816" width="7.85546875" style="41"/>
    <col min="2817" max="2817" width="0" style="41" hidden="1" customWidth="1"/>
    <col min="2818" max="2818" width="14.140625" style="41" customWidth="1"/>
    <col min="2819" max="2819" width="13.28515625" style="41" customWidth="1"/>
    <col min="2820" max="2820" width="15.28515625" style="41" customWidth="1"/>
    <col min="2821" max="2821" width="46.28515625" style="41" customWidth="1"/>
    <col min="2822" max="2822" width="38.5703125" style="41" customWidth="1"/>
    <col min="2823" max="2824" width="18.140625" style="41" customWidth="1"/>
    <col min="2825" max="2825" width="22.140625" style="41" customWidth="1"/>
    <col min="2826" max="2826" width="3.7109375" style="41" customWidth="1"/>
    <col min="2827" max="3072" width="7.85546875" style="41"/>
    <col min="3073" max="3073" width="0" style="41" hidden="1" customWidth="1"/>
    <col min="3074" max="3074" width="14.140625" style="41" customWidth="1"/>
    <col min="3075" max="3075" width="13.28515625" style="41" customWidth="1"/>
    <col min="3076" max="3076" width="15.28515625" style="41" customWidth="1"/>
    <col min="3077" max="3077" width="46.28515625" style="41" customWidth="1"/>
    <col min="3078" max="3078" width="38.5703125" style="41" customWidth="1"/>
    <col min="3079" max="3080" width="18.140625" style="41" customWidth="1"/>
    <col min="3081" max="3081" width="22.140625" style="41" customWidth="1"/>
    <col min="3082" max="3082" width="3.7109375" style="41" customWidth="1"/>
    <col min="3083" max="3328" width="7.85546875" style="41"/>
    <col min="3329" max="3329" width="0" style="41" hidden="1" customWidth="1"/>
    <col min="3330" max="3330" width="14.140625" style="41" customWidth="1"/>
    <col min="3331" max="3331" width="13.28515625" style="41" customWidth="1"/>
    <col min="3332" max="3332" width="15.28515625" style="41" customWidth="1"/>
    <col min="3333" max="3333" width="46.28515625" style="41" customWidth="1"/>
    <col min="3334" max="3334" width="38.5703125" style="41" customWidth="1"/>
    <col min="3335" max="3336" width="18.140625" style="41" customWidth="1"/>
    <col min="3337" max="3337" width="22.140625" style="41" customWidth="1"/>
    <col min="3338" max="3338" width="3.7109375" style="41" customWidth="1"/>
    <col min="3339" max="3584" width="7.85546875" style="41"/>
    <col min="3585" max="3585" width="0" style="41" hidden="1" customWidth="1"/>
    <col min="3586" max="3586" width="14.140625" style="41" customWidth="1"/>
    <col min="3587" max="3587" width="13.28515625" style="41" customWidth="1"/>
    <col min="3588" max="3588" width="15.28515625" style="41" customWidth="1"/>
    <col min="3589" max="3589" width="46.28515625" style="41" customWidth="1"/>
    <col min="3590" max="3590" width="38.5703125" style="41" customWidth="1"/>
    <col min="3591" max="3592" width="18.140625" style="41" customWidth="1"/>
    <col min="3593" max="3593" width="22.140625" style="41" customWidth="1"/>
    <col min="3594" max="3594" width="3.7109375" style="41" customWidth="1"/>
    <col min="3595" max="3840" width="7.85546875" style="41"/>
    <col min="3841" max="3841" width="0" style="41" hidden="1" customWidth="1"/>
    <col min="3842" max="3842" width="14.140625" style="41" customWidth="1"/>
    <col min="3843" max="3843" width="13.28515625" style="41" customWidth="1"/>
    <col min="3844" max="3844" width="15.28515625" style="41" customWidth="1"/>
    <col min="3845" max="3845" width="46.28515625" style="41" customWidth="1"/>
    <col min="3846" max="3846" width="38.5703125" style="41" customWidth="1"/>
    <col min="3847" max="3848" width="18.140625" style="41" customWidth="1"/>
    <col min="3849" max="3849" width="22.140625" style="41" customWidth="1"/>
    <col min="3850" max="3850" width="3.7109375" style="41" customWidth="1"/>
    <col min="3851" max="4096" width="7.85546875" style="41"/>
    <col min="4097" max="4097" width="0" style="41" hidden="1" customWidth="1"/>
    <col min="4098" max="4098" width="14.140625" style="41" customWidth="1"/>
    <col min="4099" max="4099" width="13.28515625" style="41" customWidth="1"/>
    <col min="4100" max="4100" width="15.28515625" style="41" customWidth="1"/>
    <col min="4101" max="4101" width="46.28515625" style="41" customWidth="1"/>
    <col min="4102" max="4102" width="38.5703125" style="41" customWidth="1"/>
    <col min="4103" max="4104" width="18.140625" style="41" customWidth="1"/>
    <col min="4105" max="4105" width="22.140625" style="41" customWidth="1"/>
    <col min="4106" max="4106" width="3.7109375" style="41" customWidth="1"/>
    <col min="4107" max="4352" width="7.85546875" style="41"/>
    <col min="4353" max="4353" width="0" style="41" hidden="1" customWidth="1"/>
    <col min="4354" max="4354" width="14.140625" style="41" customWidth="1"/>
    <col min="4355" max="4355" width="13.28515625" style="41" customWidth="1"/>
    <col min="4356" max="4356" width="15.28515625" style="41" customWidth="1"/>
    <col min="4357" max="4357" width="46.28515625" style="41" customWidth="1"/>
    <col min="4358" max="4358" width="38.5703125" style="41" customWidth="1"/>
    <col min="4359" max="4360" width="18.140625" style="41" customWidth="1"/>
    <col min="4361" max="4361" width="22.140625" style="41" customWidth="1"/>
    <col min="4362" max="4362" width="3.7109375" style="41" customWidth="1"/>
    <col min="4363" max="4608" width="7.85546875" style="41"/>
    <col min="4609" max="4609" width="0" style="41" hidden="1" customWidth="1"/>
    <col min="4610" max="4610" width="14.140625" style="41" customWidth="1"/>
    <col min="4611" max="4611" width="13.28515625" style="41" customWidth="1"/>
    <col min="4612" max="4612" width="15.28515625" style="41" customWidth="1"/>
    <col min="4613" max="4613" width="46.28515625" style="41" customWidth="1"/>
    <col min="4614" max="4614" width="38.5703125" style="41" customWidth="1"/>
    <col min="4615" max="4616" width="18.140625" style="41" customWidth="1"/>
    <col min="4617" max="4617" width="22.140625" style="41" customWidth="1"/>
    <col min="4618" max="4618" width="3.7109375" style="41" customWidth="1"/>
    <col min="4619" max="4864" width="7.85546875" style="41"/>
    <col min="4865" max="4865" width="0" style="41" hidden="1" customWidth="1"/>
    <col min="4866" max="4866" width="14.140625" style="41" customWidth="1"/>
    <col min="4867" max="4867" width="13.28515625" style="41" customWidth="1"/>
    <col min="4868" max="4868" width="15.28515625" style="41" customWidth="1"/>
    <col min="4869" max="4869" width="46.28515625" style="41" customWidth="1"/>
    <col min="4870" max="4870" width="38.5703125" style="41" customWidth="1"/>
    <col min="4871" max="4872" width="18.140625" style="41" customWidth="1"/>
    <col min="4873" max="4873" width="22.140625" style="41" customWidth="1"/>
    <col min="4874" max="4874" width="3.7109375" style="41" customWidth="1"/>
    <col min="4875" max="5120" width="7.85546875" style="41"/>
    <col min="5121" max="5121" width="0" style="41" hidden="1" customWidth="1"/>
    <col min="5122" max="5122" width="14.140625" style="41" customWidth="1"/>
    <col min="5123" max="5123" width="13.28515625" style="41" customWidth="1"/>
    <col min="5124" max="5124" width="15.28515625" style="41" customWidth="1"/>
    <col min="5125" max="5125" width="46.28515625" style="41" customWidth="1"/>
    <col min="5126" max="5126" width="38.5703125" style="41" customWidth="1"/>
    <col min="5127" max="5128" width="18.140625" style="41" customWidth="1"/>
    <col min="5129" max="5129" width="22.140625" style="41" customWidth="1"/>
    <col min="5130" max="5130" width="3.7109375" style="41" customWidth="1"/>
    <col min="5131" max="5376" width="7.85546875" style="41"/>
    <col min="5377" max="5377" width="0" style="41" hidden="1" customWidth="1"/>
    <col min="5378" max="5378" width="14.140625" style="41" customWidth="1"/>
    <col min="5379" max="5379" width="13.28515625" style="41" customWidth="1"/>
    <col min="5380" max="5380" width="15.28515625" style="41" customWidth="1"/>
    <col min="5381" max="5381" width="46.28515625" style="41" customWidth="1"/>
    <col min="5382" max="5382" width="38.5703125" style="41" customWidth="1"/>
    <col min="5383" max="5384" width="18.140625" style="41" customWidth="1"/>
    <col min="5385" max="5385" width="22.140625" style="41" customWidth="1"/>
    <col min="5386" max="5386" width="3.7109375" style="41" customWidth="1"/>
    <col min="5387" max="5632" width="7.85546875" style="41"/>
    <col min="5633" max="5633" width="0" style="41" hidden="1" customWidth="1"/>
    <col min="5634" max="5634" width="14.140625" style="41" customWidth="1"/>
    <col min="5635" max="5635" width="13.28515625" style="41" customWidth="1"/>
    <col min="5636" max="5636" width="15.28515625" style="41" customWidth="1"/>
    <col min="5637" max="5637" width="46.28515625" style="41" customWidth="1"/>
    <col min="5638" max="5638" width="38.5703125" style="41" customWidth="1"/>
    <col min="5639" max="5640" width="18.140625" style="41" customWidth="1"/>
    <col min="5641" max="5641" width="22.140625" style="41" customWidth="1"/>
    <col min="5642" max="5642" width="3.7109375" style="41" customWidth="1"/>
    <col min="5643" max="5888" width="7.85546875" style="41"/>
    <col min="5889" max="5889" width="0" style="41" hidden="1" customWidth="1"/>
    <col min="5890" max="5890" width="14.140625" style="41" customWidth="1"/>
    <col min="5891" max="5891" width="13.28515625" style="41" customWidth="1"/>
    <col min="5892" max="5892" width="15.28515625" style="41" customWidth="1"/>
    <col min="5893" max="5893" width="46.28515625" style="41" customWidth="1"/>
    <col min="5894" max="5894" width="38.5703125" style="41" customWidth="1"/>
    <col min="5895" max="5896" width="18.140625" style="41" customWidth="1"/>
    <col min="5897" max="5897" width="22.140625" style="41" customWidth="1"/>
    <col min="5898" max="5898" width="3.7109375" style="41" customWidth="1"/>
    <col min="5899" max="6144" width="7.85546875" style="41"/>
    <col min="6145" max="6145" width="0" style="41" hidden="1" customWidth="1"/>
    <col min="6146" max="6146" width="14.140625" style="41" customWidth="1"/>
    <col min="6147" max="6147" width="13.28515625" style="41" customWidth="1"/>
    <col min="6148" max="6148" width="15.28515625" style="41" customWidth="1"/>
    <col min="6149" max="6149" width="46.28515625" style="41" customWidth="1"/>
    <col min="6150" max="6150" width="38.5703125" style="41" customWidth="1"/>
    <col min="6151" max="6152" width="18.140625" style="41" customWidth="1"/>
    <col min="6153" max="6153" width="22.140625" style="41" customWidth="1"/>
    <col min="6154" max="6154" width="3.7109375" style="41" customWidth="1"/>
    <col min="6155" max="6400" width="7.85546875" style="41"/>
    <col min="6401" max="6401" width="0" style="41" hidden="1" customWidth="1"/>
    <col min="6402" max="6402" width="14.140625" style="41" customWidth="1"/>
    <col min="6403" max="6403" width="13.28515625" style="41" customWidth="1"/>
    <col min="6404" max="6404" width="15.28515625" style="41" customWidth="1"/>
    <col min="6405" max="6405" width="46.28515625" style="41" customWidth="1"/>
    <col min="6406" max="6406" width="38.5703125" style="41" customWidth="1"/>
    <col min="6407" max="6408" width="18.140625" style="41" customWidth="1"/>
    <col min="6409" max="6409" width="22.140625" style="41" customWidth="1"/>
    <col min="6410" max="6410" width="3.7109375" style="41" customWidth="1"/>
    <col min="6411" max="6656" width="7.85546875" style="41"/>
    <col min="6657" max="6657" width="0" style="41" hidden="1" customWidth="1"/>
    <col min="6658" max="6658" width="14.140625" style="41" customWidth="1"/>
    <col min="6659" max="6659" width="13.28515625" style="41" customWidth="1"/>
    <col min="6660" max="6660" width="15.28515625" style="41" customWidth="1"/>
    <col min="6661" max="6661" width="46.28515625" style="41" customWidth="1"/>
    <col min="6662" max="6662" width="38.5703125" style="41" customWidth="1"/>
    <col min="6663" max="6664" width="18.140625" style="41" customWidth="1"/>
    <col min="6665" max="6665" width="22.140625" style="41" customWidth="1"/>
    <col min="6666" max="6666" width="3.7109375" style="41" customWidth="1"/>
    <col min="6667" max="6912" width="7.85546875" style="41"/>
    <col min="6913" max="6913" width="0" style="41" hidden="1" customWidth="1"/>
    <col min="6914" max="6914" width="14.140625" style="41" customWidth="1"/>
    <col min="6915" max="6915" width="13.28515625" style="41" customWidth="1"/>
    <col min="6916" max="6916" width="15.28515625" style="41" customWidth="1"/>
    <col min="6917" max="6917" width="46.28515625" style="41" customWidth="1"/>
    <col min="6918" max="6918" width="38.5703125" style="41" customWidth="1"/>
    <col min="6919" max="6920" width="18.140625" style="41" customWidth="1"/>
    <col min="6921" max="6921" width="22.140625" style="41" customWidth="1"/>
    <col min="6922" max="6922" width="3.7109375" style="41" customWidth="1"/>
    <col min="6923" max="7168" width="7.85546875" style="41"/>
    <col min="7169" max="7169" width="0" style="41" hidden="1" customWidth="1"/>
    <col min="7170" max="7170" width="14.140625" style="41" customWidth="1"/>
    <col min="7171" max="7171" width="13.28515625" style="41" customWidth="1"/>
    <col min="7172" max="7172" width="15.28515625" style="41" customWidth="1"/>
    <col min="7173" max="7173" width="46.28515625" style="41" customWidth="1"/>
    <col min="7174" max="7174" width="38.5703125" style="41" customWidth="1"/>
    <col min="7175" max="7176" width="18.140625" style="41" customWidth="1"/>
    <col min="7177" max="7177" width="22.140625" style="41" customWidth="1"/>
    <col min="7178" max="7178" width="3.7109375" style="41" customWidth="1"/>
    <col min="7179" max="7424" width="7.85546875" style="41"/>
    <col min="7425" max="7425" width="0" style="41" hidden="1" customWidth="1"/>
    <col min="7426" max="7426" width="14.140625" style="41" customWidth="1"/>
    <col min="7427" max="7427" width="13.28515625" style="41" customWidth="1"/>
    <col min="7428" max="7428" width="15.28515625" style="41" customWidth="1"/>
    <col min="7429" max="7429" width="46.28515625" style="41" customWidth="1"/>
    <col min="7430" max="7430" width="38.5703125" style="41" customWidth="1"/>
    <col min="7431" max="7432" width="18.140625" style="41" customWidth="1"/>
    <col min="7433" max="7433" width="22.140625" style="41" customWidth="1"/>
    <col min="7434" max="7434" width="3.7109375" style="41" customWidth="1"/>
    <col min="7435" max="7680" width="7.85546875" style="41"/>
    <col min="7681" max="7681" width="0" style="41" hidden="1" customWidth="1"/>
    <col min="7682" max="7682" width="14.140625" style="41" customWidth="1"/>
    <col min="7683" max="7683" width="13.28515625" style="41" customWidth="1"/>
    <col min="7684" max="7684" width="15.28515625" style="41" customWidth="1"/>
    <col min="7685" max="7685" width="46.28515625" style="41" customWidth="1"/>
    <col min="7686" max="7686" width="38.5703125" style="41" customWidth="1"/>
    <col min="7687" max="7688" width="18.140625" style="41" customWidth="1"/>
    <col min="7689" max="7689" width="22.140625" style="41" customWidth="1"/>
    <col min="7690" max="7690" width="3.7109375" style="41" customWidth="1"/>
    <col min="7691" max="7936" width="7.85546875" style="41"/>
    <col min="7937" max="7937" width="0" style="41" hidden="1" customWidth="1"/>
    <col min="7938" max="7938" width="14.140625" style="41" customWidth="1"/>
    <col min="7939" max="7939" width="13.28515625" style="41" customWidth="1"/>
    <col min="7940" max="7940" width="15.28515625" style="41" customWidth="1"/>
    <col min="7941" max="7941" width="46.28515625" style="41" customWidth="1"/>
    <col min="7942" max="7942" width="38.5703125" style="41" customWidth="1"/>
    <col min="7943" max="7944" width="18.140625" style="41" customWidth="1"/>
    <col min="7945" max="7945" width="22.140625" style="41" customWidth="1"/>
    <col min="7946" max="7946" width="3.7109375" style="41" customWidth="1"/>
    <col min="7947" max="8192" width="7.85546875" style="41"/>
    <col min="8193" max="8193" width="0" style="41" hidden="1" customWidth="1"/>
    <col min="8194" max="8194" width="14.140625" style="41" customWidth="1"/>
    <col min="8195" max="8195" width="13.28515625" style="41" customWidth="1"/>
    <col min="8196" max="8196" width="15.28515625" style="41" customWidth="1"/>
    <col min="8197" max="8197" width="46.28515625" style="41" customWidth="1"/>
    <col min="8198" max="8198" width="38.5703125" style="41" customWidth="1"/>
    <col min="8199" max="8200" width="18.140625" style="41" customWidth="1"/>
    <col min="8201" max="8201" width="22.140625" style="41" customWidth="1"/>
    <col min="8202" max="8202" width="3.7109375" style="41" customWidth="1"/>
    <col min="8203" max="8448" width="7.85546875" style="41"/>
    <col min="8449" max="8449" width="0" style="41" hidden="1" customWidth="1"/>
    <col min="8450" max="8450" width="14.140625" style="41" customWidth="1"/>
    <col min="8451" max="8451" width="13.28515625" style="41" customWidth="1"/>
    <col min="8452" max="8452" width="15.28515625" style="41" customWidth="1"/>
    <col min="8453" max="8453" width="46.28515625" style="41" customWidth="1"/>
    <col min="8454" max="8454" width="38.5703125" style="41" customWidth="1"/>
    <col min="8455" max="8456" width="18.140625" style="41" customWidth="1"/>
    <col min="8457" max="8457" width="22.140625" style="41" customWidth="1"/>
    <col min="8458" max="8458" width="3.7109375" style="41" customWidth="1"/>
    <col min="8459" max="8704" width="7.85546875" style="41"/>
    <col min="8705" max="8705" width="0" style="41" hidden="1" customWidth="1"/>
    <col min="8706" max="8706" width="14.140625" style="41" customWidth="1"/>
    <col min="8707" max="8707" width="13.28515625" style="41" customWidth="1"/>
    <col min="8708" max="8708" width="15.28515625" style="41" customWidth="1"/>
    <col min="8709" max="8709" width="46.28515625" style="41" customWidth="1"/>
    <col min="8710" max="8710" width="38.5703125" style="41" customWidth="1"/>
    <col min="8711" max="8712" width="18.140625" style="41" customWidth="1"/>
    <col min="8713" max="8713" width="22.140625" style="41" customWidth="1"/>
    <col min="8714" max="8714" width="3.7109375" style="41" customWidth="1"/>
    <col min="8715" max="8960" width="7.85546875" style="41"/>
    <col min="8961" max="8961" width="0" style="41" hidden="1" customWidth="1"/>
    <col min="8962" max="8962" width="14.140625" style="41" customWidth="1"/>
    <col min="8963" max="8963" width="13.28515625" style="41" customWidth="1"/>
    <col min="8964" max="8964" width="15.28515625" style="41" customWidth="1"/>
    <col min="8965" max="8965" width="46.28515625" style="41" customWidth="1"/>
    <col min="8966" max="8966" width="38.5703125" style="41" customWidth="1"/>
    <col min="8967" max="8968" width="18.140625" style="41" customWidth="1"/>
    <col min="8969" max="8969" width="22.140625" style="41" customWidth="1"/>
    <col min="8970" max="8970" width="3.7109375" style="41" customWidth="1"/>
    <col min="8971" max="9216" width="7.85546875" style="41"/>
    <col min="9217" max="9217" width="0" style="41" hidden="1" customWidth="1"/>
    <col min="9218" max="9218" width="14.140625" style="41" customWidth="1"/>
    <col min="9219" max="9219" width="13.28515625" style="41" customWidth="1"/>
    <col min="9220" max="9220" width="15.28515625" style="41" customWidth="1"/>
    <col min="9221" max="9221" width="46.28515625" style="41" customWidth="1"/>
    <col min="9222" max="9222" width="38.5703125" style="41" customWidth="1"/>
    <col min="9223" max="9224" width="18.140625" style="41" customWidth="1"/>
    <col min="9225" max="9225" width="22.140625" style="41" customWidth="1"/>
    <col min="9226" max="9226" width="3.7109375" style="41" customWidth="1"/>
    <col min="9227" max="9472" width="7.85546875" style="41"/>
    <col min="9473" max="9473" width="0" style="41" hidden="1" customWidth="1"/>
    <col min="9474" max="9474" width="14.140625" style="41" customWidth="1"/>
    <col min="9475" max="9475" width="13.28515625" style="41" customWidth="1"/>
    <col min="9476" max="9476" width="15.28515625" style="41" customWidth="1"/>
    <col min="9477" max="9477" width="46.28515625" style="41" customWidth="1"/>
    <col min="9478" max="9478" width="38.5703125" style="41" customWidth="1"/>
    <col min="9479" max="9480" width="18.140625" style="41" customWidth="1"/>
    <col min="9481" max="9481" width="22.140625" style="41" customWidth="1"/>
    <col min="9482" max="9482" width="3.7109375" style="41" customWidth="1"/>
    <col min="9483" max="9728" width="7.85546875" style="41"/>
    <col min="9729" max="9729" width="0" style="41" hidden="1" customWidth="1"/>
    <col min="9730" max="9730" width="14.140625" style="41" customWidth="1"/>
    <col min="9731" max="9731" width="13.28515625" style="41" customWidth="1"/>
    <col min="9732" max="9732" width="15.28515625" style="41" customWidth="1"/>
    <col min="9733" max="9733" width="46.28515625" style="41" customWidth="1"/>
    <col min="9734" max="9734" width="38.5703125" style="41" customWidth="1"/>
    <col min="9735" max="9736" width="18.140625" style="41" customWidth="1"/>
    <col min="9737" max="9737" width="22.140625" style="41" customWidth="1"/>
    <col min="9738" max="9738" width="3.7109375" style="41" customWidth="1"/>
    <col min="9739" max="9984" width="7.85546875" style="41"/>
    <col min="9985" max="9985" width="0" style="41" hidden="1" customWidth="1"/>
    <col min="9986" max="9986" width="14.140625" style="41" customWidth="1"/>
    <col min="9987" max="9987" width="13.28515625" style="41" customWidth="1"/>
    <col min="9988" max="9988" width="15.28515625" style="41" customWidth="1"/>
    <col min="9989" max="9989" width="46.28515625" style="41" customWidth="1"/>
    <col min="9990" max="9990" width="38.5703125" style="41" customWidth="1"/>
    <col min="9991" max="9992" width="18.140625" style="41" customWidth="1"/>
    <col min="9993" max="9993" width="22.140625" style="41" customWidth="1"/>
    <col min="9994" max="9994" width="3.7109375" style="41" customWidth="1"/>
    <col min="9995" max="10240" width="7.85546875" style="41"/>
    <col min="10241" max="10241" width="0" style="41" hidden="1" customWidth="1"/>
    <col min="10242" max="10242" width="14.140625" style="41" customWidth="1"/>
    <col min="10243" max="10243" width="13.28515625" style="41" customWidth="1"/>
    <col min="10244" max="10244" width="15.28515625" style="41" customWidth="1"/>
    <col min="10245" max="10245" width="46.28515625" style="41" customWidth="1"/>
    <col min="10246" max="10246" width="38.5703125" style="41" customWidth="1"/>
    <col min="10247" max="10248" width="18.140625" style="41" customWidth="1"/>
    <col min="10249" max="10249" width="22.140625" style="41" customWidth="1"/>
    <col min="10250" max="10250" width="3.7109375" style="41" customWidth="1"/>
    <col min="10251" max="10496" width="7.85546875" style="41"/>
    <col min="10497" max="10497" width="0" style="41" hidden="1" customWidth="1"/>
    <col min="10498" max="10498" width="14.140625" style="41" customWidth="1"/>
    <col min="10499" max="10499" width="13.28515625" style="41" customWidth="1"/>
    <col min="10500" max="10500" width="15.28515625" style="41" customWidth="1"/>
    <col min="10501" max="10501" width="46.28515625" style="41" customWidth="1"/>
    <col min="10502" max="10502" width="38.5703125" style="41" customWidth="1"/>
    <col min="10503" max="10504" width="18.140625" style="41" customWidth="1"/>
    <col min="10505" max="10505" width="22.140625" style="41" customWidth="1"/>
    <col min="10506" max="10506" width="3.7109375" style="41" customWidth="1"/>
    <col min="10507" max="10752" width="7.85546875" style="41"/>
    <col min="10753" max="10753" width="0" style="41" hidden="1" customWidth="1"/>
    <col min="10754" max="10754" width="14.140625" style="41" customWidth="1"/>
    <col min="10755" max="10755" width="13.28515625" style="41" customWidth="1"/>
    <col min="10756" max="10756" width="15.28515625" style="41" customWidth="1"/>
    <col min="10757" max="10757" width="46.28515625" style="41" customWidth="1"/>
    <col min="10758" max="10758" width="38.5703125" style="41" customWidth="1"/>
    <col min="10759" max="10760" width="18.140625" style="41" customWidth="1"/>
    <col min="10761" max="10761" width="22.140625" style="41" customWidth="1"/>
    <col min="10762" max="10762" width="3.7109375" style="41" customWidth="1"/>
    <col min="10763" max="11008" width="7.85546875" style="41"/>
    <col min="11009" max="11009" width="0" style="41" hidden="1" customWidth="1"/>
    <col min="11010" max="11010" width="14.140625" style="41" customWidth="1"/>
    <col min="11011" max="11011" width="13.28515625" style="41" customWidth="1"/>
    <col min="11012" max="11012" width="15.28515625" style="41" customWidth="1"/>
    <col min="11013" max="11013" width="46.28515625" style="41" customWidth="1"/>
    <col min="11014" max="11014" width="38.5703125" style="41" customWidth="1"/>
    <col min="11015" max="11016" width="18.140625" style="41" customWidth="1"/>
    <col min="11017" max="11017" width="22.140625" style="41" customWidth="1"/>
    <col min="11018" max="11018" width="3.7109375" style="41" customWidth="1"/>
    <col min="11019" max="11264" width="7.85546875" style="41"/>
    <col min="11265" max="11265" width="0" style="41" hidden="1" customWidth="1"/>
    <col min="11266" max="11266" width="14.140625" style="41" customWidth="1"/>
    <col min="11267" max="11267" width="13.28515625" style="41" customWidth="1"/>
    <col min="11268" max="11268" width="15.28515625" style="41" customWidth="1"/>
    <col min="11269" max="11269" width="46.28515625" style="41" customWidth="1"/>
    <col min="11270" max="11270" width="38.5703125" style="41" customWidth="1"/>
    <col min="11271" max="11272" width="18.140625" style="41" customWidth="1"/>
    <col min="11273" max="11273" width="22.140625" style="41" customWidth="1"/>
    <col min="11274" max="11274" width="3.7109375" style="41" customWidth="1"/>
    <col min="11275" max="11520" width="7.85546875" style="41"/>
    <col min="11521" max="11521" width="0" style="41" hidden="1" customWidth="1"/>
    <col min="11522" max="11522" width="14.140625" style="41" customWidth="1"/>
    <col min="11523" max="11523" width="13.28515625" style="41" customWidth="1"/>
    <col min="11524" max="11524" width="15.28515625" style="41" customWidth="1"/>
    <col min="11525" max="11525" width="46.28515625" style="41" customWidth="1"/>
    <col min="11526" max="11526" width="38.5703125" style="41" customWidth="1"/>
    <col min="11527" max="11528" width="18.140625" style="41" customWidth="1"/>
    <col min="11529" max="11529" width="22.140625" style="41" customWidth="1"/>
    <col min="11530" max="11530" width="3.7109375" style="41" customWidth="1"/>
    <col min="11531" max="11776" width="7.85546875" style="41"/>
    <col min="11777" max="11777" width="0" style="41" hidden="1" customWidth="1"/>
    <col min="11778" max="11778" width="14.140625" style="41" customWidth="1"/>
    <col min="11779" max="11779" width="13.28515625" style="41" customWidth="1"/>
    <col min="11780" max="11780" width="15.28515625" style="41" customWidth="1"/>
    <col min="11781" max="11781" width="46.28515625" style="41" customWidth="1"/>
    <col min="11782" max="11782" width="38.5703125" style="41" customWidth="1"/>
    <col min="11783" max="11784" width="18.140625" style="41" customWidth="1"/>
    <col min="11785" max="11785" width="22.140625" style="41" customWidth="1"/>
    <col min="11786" max="11786" width="3.7109375" style="41" customWidth="1"/>
    <col min="11787" max="12032" width="7.85546875" style="41"/>
    <col min="12033" max="12033" width="0" style="41" hidden="1" customWidth="1"/>
    <col min="12034" max="12034" width="14.140625" style="41" customWidth="1"/>
    <col min="12035" max="12035" width="13.28515625" style="41" customWidth="1"/>
    <col min="12036" max="12036" width="15.28515625" style="41" customWidth="1"/>
    <col min="12037" max="12037" width="46.28515625" style="41" customWidth="1"/>
    <col min="12038" max="12038" width="38.5703125" style="41" customWidth="1"/>
    <col min="12039" max="12040" width="18.140625" style="41" customWidth="1"/>
    <col min="12041" max="12041" width="22.140625" style="41" customWidth="1"/>
    <col min="12042" max="12042" width="3.7109375" style="41" customWidth="1"/>
    <col min="12043" max="12288" width="7.85546875" style="41"/>
    <col min="12289" max="12289" width="0" style="41" hidden="1" customWidth="1"/>
    <col min="12290" max="12290" width="14.140625" style="41" customWidth="1"/>
    <col min="12291" max="12291" width="13.28515625" style="41" customWidth="1"/>
    <col min="12292" max="12292" width="15.28515625" style="41" customWidth="1"/>
    <col min="12293" max="12293" width="46.28515625" style="41" customWidth="1"/>
    <col min="12294" max="12294" width="38.5703125" style="41" customWidth="1"/>
    <col min="12295" max="12296" width="18.140625" style="41" customWidth="1"/>
    <col min="12297" max="12297" width="22.140625" style="41" customWidth="1"/>
    <col min="12298" max="12298" width="3.7109375" style="41" customWidth="1"/>
    <col min="12299" max="12544" width="7.85546875" style="41"/>
    <col min="12545" max="12545" width="0" style="41" hidden="1" customWidth="1"/>
    <col min="12546" max="12546" width="14.140625" style="41" customWidth="1"/>
    <col min="12547" max="12547" width="13.28515625" style="41" customWidth="1"/>
    <col min="12548" max="12548" width="15.28515625" style="41" customWidth="1"/>
    <col min="12549" max="12549" width="46.28515625" style="41" customWidth="1"/>
    <col min="12550" max="12550" width="38.5703125" style="41" customWidth="1"/>
    <col min="12551" max="12552" width="18.140625" style="41" customWidth="1"/>
    <col min="12553" max="12553" width="22.140625" style="41" customWidth="1"/>
    <col min="12554" max="12554" width="3.7109375" style="41" customWidth="1"/>
    <col min="12555" max="12800" width="7.85546875" style="41"/>
    <col min="12801" max="12801" width="0" style="41" hidden="1" customWidth="1"/>
    <col min="12802" max="12802" width="14.140625" style="41" customWidth="1"/>
    <col min="12803" max="12803" width="13.28515625" style="41" customWidth="1"/>
    <col min="12804" max="12804" width="15.28515625" style="41" customWidth="1"/>
    <col min="12805" max="12805" width="46.28515625" style="41" customWidth="1"/>
    <col min="12806" max="12806" width="38.5703125" style="41" customWidth="1"/>
    <col min="12807" max="12808" width="18.140625" style="41" customWidth="1"/>
    <col min="12809" max="12809" width="22.140625" style="41" customWidth="1"/>
    <col min="12810" max="12810" width="3.7109375" style="41" customWidth="1"/>
    <col min="12811" max="13056" width="7.85546875" style="41"/>
    <col min="13057" max="13057" width="0" style="41" hidden="1" customWidth="1"/>
    <col min="13058" max="13058" width="14.140625" style="41" customWidth="1"/>
    <col min="13059" max="13059" width="13.28515625" style="41" customWidth="1"/>
    <col min="13060" max="13060" width="15.28515625" style="41" customWidth="1"/>
    <col min="13061" max="13061" width="46.28515625" style="41" customWidth="1"/>
    <col min="13062" max="13062" width="38.5703125" style="41" customWidth="1"/>
    <col min="13063" max="13064" width="18.140625" style="41" customWidth="1"/>
    <col min="13065" max="13065" width="22.140625" style="41" customWidth="1"/>
    <col min="13066" max="13066" width="3.7109375" style="41" customWidth="1"/>
    <col min="13067" max="13312" width="7.85546875" style="41"/>
    <col min="13313" max="13313" width="0" style="41" hidden="1" customWidth="1"/>
    <col min="13314" max="13314" width="14.140625" style="41" customWidth="1"/>
    <col min="13315" max="13315" width="13.28515625" style="41" customWidth="1"/>
    <col min="13316" max="13316" width="15.28515625" style="41" customWidth="1"/>
    <col min="13317" max="13317" width="46.28515625" style="41" customWidth="1"/>
    <col min="13318" max="13318" width="38.5703125" style="41" customWidth="1"/>
    <col min="13319" max="13320" width="18.140625" style="41" customWidth="1"/>
    <col min="13321" max="13321" width="22.140625" style="41" customWidth="1"/>
    <col min="13322" max="13322" width="3.7109375" style="41" customWidth="1"/>
    <col min="13323" max="13568" width="7.85546875" style="41"/>
    <col min="13569" max="13569" width="0" style="41" hidden="1" customWidth="1"/>
    <col min="13570" max="13570" width="14.140625" style="41" customWidth="1"/>
    <col min="13571" max="13571" width="13.28515625" style="41" customWidth="1"/>
    <col min="13572" max="13572" width="15.28515625" style="41" customWidth="1"/>
    <col min="13573" max="13573" width="46.28515625" style="41" customWidth="1"/>
    <col min="13574" max="13574" width="38.5703125" style="41" customWidth="1"/>
    <col min="13575" max="13576" width="18.140625" style="41" customWidth="1"/>
    <col min="13577" max="13577" width="22.140625" style="41" customWidth="1"/>
    <col min="13578" max="13578" width="3.7109375" style="41" customWidth="1"/>
    <col min="13579" max="13824" width="7.85546875" style="41"/>
    <col min="13825" max="13825" width="0" style="41" hidden="1" customWidth="1"/>
    <col min="13826" max="13826" width="14.140625" style="41" customWidth="1"/>
    <col min="13827" max="13827" width="13.28515625" style="41" customWidth="1"/>
    <col min="13828" max="13828" width="15.28515625" style="41" customWidth="1"/>
    <col min="13829" max="13829" width="46.28515625" style="41" customWidth="1"/>
    <col min="13830" max="13830" width="38.5703125" style="41" customWidth="1"/>
    <col min="13831" max="13832" width="18.140625" style="41" customWidth="1"/>
    <col min="13833" max="13833" width="22.140625" style="41" customWidth="1"/>
    <col min="13834" max="13834" width="3.7109375" style="41" customWidth="1"/>
    <col min="13835" max="14080" width="7.85546875" style="41"/>
    <col min="14081" max="14081" width="0" style="41" hidden="1" customWidth="1"/>
    <col min="14082" max="14082" width="14.140625" style="41" customWidth="1"/>
    <col min="14083" max="14083" width="13.28515625" style="41" customWidth="1"/>
    <col min="14084" max="14084" width="15.28515625" style="41" customWidth="1"/>
    <col min="14085" max="14085" width="46.28515625" style="41" customWidth="1"/>
    <col min="14086" max="14086" width="38.5703125" style="41" customWidth="1"/>
    <col min="14087" max="14088" width="18.140625" style="41" customWidth="1"/>
    <col min="14089" max="14089" width="22.140625" style="41" customWidth="1"/>
    <col min="14090" max="14090" width="3.7109375" style="41" customWidth="1"/>
    <col min="14091" max="14336" width="7.85546875" style="41"/>
    <col min="14337" max="14337" width="0" style="41" hidden="1" customWidth="1"/>
    <col min="14338" max="14338" width="14.140625" style="41" customWidth="1"/>
    <col min="14339" max="14339" width="13.28515625" style="41" customWidth="1"/>
    <col min="14340" max="14340" width="15.28515625" style="41" customWidth="1"/>
    <col min="14341" max="14341" width="46.28515625" style="41" customWidth="1"/>
    <col min="14342" max="14342" width="38.5703125" style="41" customWidth="1"/>
    <col min="14343" max="14344" width="18.140625" style="41" customWidth="1"/>
    <col min="14345" max="14345" width="22.140625" style="41" customWidth="1"/>
    <col min="14346" max="14346" width="3.7109375" style="41" customWidth="1"/>
    <col min="14347" max="14592" width="7.85546875" style="41"/>
    <col min="14593" max="14593" width="0" style="41" hidden="1" customWidth="1"/>
    <col min="14594" max="14594" width="14.140625" style="41" customWidth="1"/>
    <col min="14595" max="14595" width="13.28515625" style="41" customWidth="1"/>
    <col min="14596" max="14596" width="15.28515625" style="41" customWidth="1"/>
    <col min="14597" max="14597" width="46.28515625" style="41" customWidth="1"/>
    <col min="14598" max="14598" width="38.5703125" style="41" customWidth="1"/>
    <col min="14599" max="14600" width="18.140625" style="41" customWidth="1"/>
    <col min="14601" max="14601" width="22.140625" style="41" customWidth="1"/>
    <col min="14602" max="14602" width="3.7109375" style="41" customWidth="1"/>
    <col min="14603" max="14848" width="7.85546875" style="41"/>
    <col min="14849" max="14849" width="0" style="41" hidden="1" customWidth="1"/>
    <col min="14850" max="14850" width="14.140625" style="41" customWidth="1"/>
    <col min="14851" max="14851" width="13.28515625" style="41" customWidth="1"/>
    <col min="14852" max="14852" width="15.28515625" style="41" customWidth="1"/>
    <col min="14853" max="14853" width="46.28515625" style="41" customWidth="1"/>
    <col min="14854" max="14854" width="38.5703125" style="41" customWidth="1"/>
    <col min="14855" max="14856" width="18.140625" style="41" customWidth="1"/>
    <col min="14857" max="14857" width="22.140625" style="41" customWidth="1"/>
    <col min="14858" max="14858" width="3.7109375" style="41" customWidth="1"/>
    <col min="14859" max="15104" width="7.85546875" style="41"/>
    <col min="15105" max="15105" width="0" style="41" hidden="1" customWidth="1"/>
    <col min="15106" max="15106" width="14.140625" style="41" customWidth="1"/>
    <col min="15107" max="15107" width="13.28515625" style="41" customWidth="1"/>
    <col min="15108" max="15108" width="15.28515625" style="41" customWidth="1"/>
    <col min="15109" max="15109" width="46.28515625" style="41" customWidth="1"/>
    <col min="15110" max="15110" width="38.5703125" style="41" customWidth="1"/>
    <col min="15111" max="15112" width="18.140625" style="41" customWidth="1"/>
    <col min="15113" max="15113" width="22.140625" style="41" customWidth="1"/>
    <col min="15114" max="15114" width="3.7109375" style="41" customWidth="1"/>
    <col min="15115" max="15360" width="7.85546875" style="41"/>
    <col min="15361" max="15361" width="0" style="41" hidden="1" customWidth="1"/>
    <col min="15362" max="15362" width="14.140625" style="41" customWidth="1"/>
    <col min="15363" max="15363" width="13.28515625" style="41" customWidth="1"/>
    <col min="15364" max="15364" width="15.28515625" style="41" customWidth="1"/>
    <col min="15365" max="15365" width="46.28515625" style="41" customWidth="1"/>
    <col min="15366" max="15366" width="38.5703125" style="41" customWidth="1"/>
    <col min="15367" max="15368" width="18.140625" style="41" customWidth="1"/>
    <col min="15369" max="15369" width="22.140625" style="41" customWidth="1"/>
    <col min="15370" max="15370" width="3.7109375" style="41" customWidth="1"/>
    <col min="15371" max="15616" width="7.85546875" style="41"/>
    <col min="15617" max="15617" width="0" style="41" hidden="1" customWidth="1"/>
    <col min="15618" max="15618" width="14.140625" style="41" customWidth="1"/>
    <col min="15619" max="15619" width="13.28515625" style="41" customWidth="1"/>
    <col min="15620" max="15620" width="15.28515625" style="41" customWidth="1"/>
    <col min="15621" max="15621" width="46.28515625" style="41" customWidth="1"/>
    <col min="15622" max="15622" width="38.5703125" style="41" customWidth="1"/>
    <col min="15623" max="15624" width="18.140625" style="41" customWidth="1"/>
    <col min="15625" max="15625" width="22.140625" style="41" customWidth="1"/>
    <col min="15626" max="15626" width="3.7109375" style="41" customWidth="1"/>
    <col min="15627" max="15872" width="7.85546875" style="41"/>
    <col min="15873" max="15873" width="0" style="41" hidden="1" customWidth="1"/>
    <col min="15874" max="15874" width="14.140625" style="41" customWidth="1"/>
    <col min="15875" max="15875" width="13.28515625" style="41" customWidth="1"/>
    <col min="15876" max="15876" width="15.28515625" style="41" customWidth="1"/>
    <col min="15877" max="15877" width="46.28515625" style="41" customWidth="1"/>
    <col min="15878" max="15878" width="38.5703125" style="41" customWidth="1"/>
    <col min="15879" max="15880" width="18.140625" style="41" customWidth="1"/>
    <col min="15881" max="15881" width="22.140625" style="41" customWidth="1"/>
    <col min="15882" max="15882" width="3.7109375" style="41" customWidth="1"/>
    <col min="15883" max="16128" width="7.85546875" style="41"/>
    <col min="16129" max="16129" width="0" style="41" hidden="1" customWidth="1"/>
    <col min="16130" max="16130" width="14.140625" style="41" customWidth="1"/>
    <col min="16131" max="16131" width="13.28515625" style="41" customWidth="1"/>
    <col min="16132" max="16132" width="15.28515625" style="41" customWidth="1"/>
    <col min="16133" max="16133" width="46.28515625" style="41" customWidth="1"/>
    <col min="16134" max="16134" width="38.5703125" style="41" customWidth="1"/>
    <col min="16135" max="16136" width="18.140625" style="41" customWidth="1"/>
    <col min="16137" max="16137" width="22.140625" style="41" customWidth="1"/>
    <col min="16138" max="16138" width="3.7109375" style="41" customWidth="1"/>
    <col min="16139" max="16384" width="7.85546875" style="41"/>
  </cols>
  <sheetData>
    <row r="1" spans="1:9" ht="13.5" customHeight="1" x14ac:dyDescent="0.25">
      <c r="B1" s="359"/>
      <c r="C1" s="359"/>
      <c r="D1" s="359"/>
      <c r="E1" s="359"/>
      <c r="F1" s="359"/>
      <c r="G1" s="359"/>
      <c r="H1" s="359"/>
      <c r="I1" s="359"/>
    </row>
    <row r="2" spans="1:9" ht="63" customHeight="1" x14ac:dyDescent="0.25">
      <c r="G2" s="360" t="s">
        <v>550</v>
      </c>
      <c r="H2" s="360"/>
      <c r="I2" s="360"/>
    </row>
    <row r="3" spans="1:9" ht="46.5" customHeight="1" x14ac:dyDescent="0.25">
      <c r="B3" s="361" t="s">
        <v>551</v>
      </c>
      <c r="C3" s="361"/>
      <c r="D3" s="361"/>
      <c r="E3" s="361"/>
      <c r="F3" s="361"/>
      <c r="G3" s="361"/>
      <c r="H3" s="361"/>
      <c r="I3" s="361"/>
    </row>
    <row r="4" spans="1:9" x14ac:dyDescent="0.25">
      <c r="B4" s="42"/>
      <c r="C4" s="43"/>
      <c r="D4" s="43"/>
      <c r="E4" s="43"/>
      <c r="F4" s="44"/>
      <c r="G4" s="44"/>
      <c r="H4" s="45"/>
      <c r="I4" s="46" t="s">
        <v>552</v>
      </c>
    </row>
    <row r="5" spans="1:9" ht="117" customHeight="1" x14ac:dyDescent="0.25">
      <c r="A5" s="47"/>
      <c r="B5" s="48" t="s">
        <v>553</v>
      </c>
      <c r="C5" s="48" t="s">
        <v>554</v>
      </c>
      <c r="D5" s="49" t="s">
        <v>555</v>
      </c>
      <c r="E5" s="50" t="s">
        <v>556</v>
      </c>
      <c r="F5" s="51" t="s">
        <v>557</v>
      </c>
      <c r="G5" s="52" t="s">
        <v>7</v>
      </c>
      <c r="H5" s="51" t="s">
        <v>8</v>
      </c>
      <c r="I5" s="51" t="s">
        <v>558</v>
      </c>
    </row>
    <row r="6" spans="1:9" s="58" customFormat="1" ht="31.5" x14ac:dyDescent="0.2">
      <c r="A6" s="53"/>
      <c r="B6" s="54" t="s">
        <v>140</v>
      </c>
      <c r="C6" s="54"/>
      <c r="D6" s="54"/>
      <c r="E6" s="55" t="s">
        <v>141</v>
      </c>
      <c r="F6" s="56"/>
      <c r="G6" s="57">
        <f>G7</f>
        <v>4063344</v>
      </c>
      <c r="H6" s="57">
        <f>H7</f>
        <v>8158345</v>
      </c>
      <c r="I6" s="57">
        <f>I7</f>
        <v>12221689</v>
      </c>
    </row>
    <row r="7" spans="1:9" ht="31.5" x14ac:dyDescent="0.25">
      <c r="B7" s="54" t="s">
        <v>142</v>
      </c>
      <c r="C7" s="54"/>
      <c r="D7" s="54"/>
      <c r="E7" s="55" t="s">
        <v>141</v>
      </c>
      <c r="F7" s="59"/>
      <c r="G7" s="57">
        <f>G8+G9+G13+G14+G12+G24</f>
        <v>4063344</v>
      </c>
      <c r="H7" s="57">
        <f>H8+H9+H13+H14+H12+H24</f>
        <v>8158345</v>
      </c>
      <c r="I7" s="57">
        <f>I8+I9+I13+I14+I12+I24</f>
        <v>12221689</v>
      </c>
    </row>
    <row r="8" spans="1:9" ht="71.25" customHeight="1" x14ac:dyDescent="0.25">
      <c r="B8" s="54" t="s">
        <v>147</v>
      </c>
      <c r="C8" s="54" t="s">
        <v>148</v>
      </c>
      <c r="D8" s="54" t="s">
        <v>145</v>
      </c>
      <c r="E8" s="60" t="s">
        <v>559</v>
      </c>
      <c r="F8" s="61" t="s">
        <v>560</v>
      </c>
      <c r="G8" s="62">
        <v>30000</v>
      </c>
      <c r="H8" s="62">
        <v>0</v>
      </c>
      <c r="I8" s="62">
        <f>G8+H8</f>
        <v>30000</v>
      </c>
    </row>
    <row r="9" spans="1:9" x14ac:dyDescent="0.25">
      <c r="B9" s="54" t="s">
        <v>150</v>
      </c>
      <c r="C9" s="51">
        <v>7210</v>
      </c>
      <c r="D9" s="54"/>
      <c r="E9" s="55" t="s">
        <v>152</v>
      </c>
      <c r="F9" s="63"/>
      <c r="G9" s="64">
        <f>G10+G11</f>
        <v>602066</v>
      </c>
      <c r="H9" s="64">
        <f>H10+H11</f>
        <v>137340</v>
      </c>
      <c r="I9" s="64">
        <f>I10+I11</f>
        <v>739406</v>
      </c>
    </row>
    <row r="10" spans="1:9" ht="69.75" customHeight="1" x14ac:dyDescent="0.25">
      <c r="B10" s="65" t="s">
        <v>153</v>
      </c>
      <c r="C10" s="66">
        <v>7211</v>
      </c>
      <c r="D10" s="65" t="s">
        <v>155</v>
      </c>
      <c r="E10" s="67" t="s">
        <v>561</v>
      </c>
      <c r="F10" s="68" t="s">
        <v>562</v>
      </c>
      <c r="G10" s="69">
        <v>246066</v>
      </c>
      <c r="H10" s="69">
        <v>137340</v>
      </c>
      <c r="I10" s="70">
        <f>G10+H10</f>
        <v>383406</v>
      </c>
    </row>
    <row r="11" spans="1:9" ht="54.75" customHeight="1" x14ac:dyDescent="0.25">
      <c r="B11" s="65" t="s">
        <v>157</v>
      </c>
      <c r="C11" s="66">
        <v>7212</v>
      </c>
      <c r="D11" s="65" t="s">
        <v>155</v>
      </c>
      <c r="E11" s="67" t="s">
        <v>159</v>
      </c>
      <c r="F11" s="68" t="s">
        <v>563</v>
      </c>
      <c r="G11" s="69">
        <v>356000</v>
      </c>
      <c r="H11" s="69">
        <v>0</v>
      </c>
      <c r="I11" s="69">
        <f>G11+H11</f>
        <v>356000</v>
      </c>
    </row>
    <row r="12" spans="1:9" ht="104.25" customHeight="1" x14ac:dyDescent="0.25">
      <c r="B12" s="54" t="s">
        <v>160</v>
      </c>
      <c r="C12" s="51">
        <v>7310</v>
      </c>
      <c r="D12" s="54" t="s">
        <v>162</v>
      </c>
      <c r="E12" s="60" t="s">
        <v>564</v>
      </c>
      <c r="F12" s="61" t="s">
        <v>565</v>
      </c>
      <c r="G12" s="64">
        <v>0</v>
      </c>
      <c r="H12" s="64">
        <v>30000</v>
      </c>
      <c r="I12" s="62">
        <f>G12+H12</f>
        <v>30000</v>
      </c>
    </row>
    <row r="13" spans="1:9" ht="55.5" customHeight="1" x14ac:dyDescent="0.25">
      <c r="B13" s="54" t="s">
        <v>164</v>
      </c>
      <c r="C13" s="51">
        <v>7810</v>
      </c>
      <c r="D13" s="54" t="s">
        <v>166</v>
      </c>
      <c r="E13" s="60" t="s">
        <v>167</v>
      </c>
      <c r="F13" s="61" t="s">
        <v>566</v>
      </c>
      <c r="G13" s="62">
        <v>240520</v>
      </c>
      <c r="H13" s="64">
        <v>705005</v>
      </c>
      <c r="I13" s="64">
        <f>G13+H13</f>
        <v>945525</v>
      </c>
    </row>
    <row r="14" spans="1:9" x14ac:dyDescent="0.25">
      <c r="B14" s="54" t="s">
        <v>168</v>
      </c>
      <c r="C14" s="51">
        <v>8600</v>
      </c>
      <c r="D14" s="54"/>
      <c r="E14" s="60" t="s">
        <v>171</v>
      </c>
      <c r="F14" s="61"/>
      <c r="G14" s="64">
        <f>G15+G16+G17+G18+G19+G20+G21+G22+G23</f>
        <v>3190758</v>
      </c>
      <c r="H14" s="64">
        <f>H15+H16+H17+H18+H19+H20+H21+H22+H23</f>
        <v>7266000</v>
      </c>
      <c r="I14" s="64">
        <f>I15+I16+I17+I18+I19+I20+I21+I22+I23</f>
        <v>10456758</v>
      </c>
    </row>
    <row r="15" spans="1:9" ht="68.25" customHeight="1" x14ac:dyDescent="0.25">
      <c r="B15" s="65" t="s">
        <v>168</v>
      </c>
      <c r="C15" s="66">
        <v>8600</v>
      </c>
      <c r="D15" s="65" t="s">
        <v>170</v>
      </c>
      <c r="E15" s="67" t="s">
        <v>171</v>
      </c>
      <c r="F15" s="68" t="s">
        <v>560</v>
      </c>
      <c r="G15" s="69">
        <v>274000</v>
      </c>
      <c r="H15" s="69">
        <v>0</v>
      </c>
      <c r="I15" s="69">
        <f t="shared" ref="I15:I24" si="0">G15+H15</f>
        <v>274000</v>
      </c>
    </row>
    <row r="16" spans="1:9" ht="85.5" customHeight="1" x14ac:dyDescent="0.25">
      <c r="B16" s="65" t="s">
        <v>168</v>
      </c>
      <c r="C16" s="66">
        <v>8600</v>
      </c>
      <c r="D16" s="65" t="s">
        <v>170</v>
      </c>
      <c r="E16" s="67" t="s">
        <v>171</v>
      </c>
      <c r="F16" s="68" t="s">
        <v>567</v>
      </c>
      <c r="G16" s="69">
        <v>400000</v>
      </c>
      <c r="H16" s="69">
        <v>0</v>
      </c>
      <c r="I16" s="69">
        <f t="shared" si="0"/>
        <v>400000</v>
      </c>
    </row>
    <row r="17" spans="2:9" ht="118.5" customHeight="1" x14ac:dyDescent="0.25">
      <c r="B17" s="65" t="s">
        <v>168</v>
      </c>
      <c r="C17" s="66">
        <v>8600</v>
      </c>
      <c r="D17" s="65" t="s">
        <v>170</v>
      </c>
      <c r="E17" s="67" t="s">
        <v>171</v>
      </c>
      <c r="F17" s="68" t="s">
        <v>568</v>
      </c>
      <c r="G17" s="69">
        <v>405000</v>
      </c>
      <c r="H17" s="69">
        <v>0</v>
      </c>
      <c r="I17" s="70">
        <f t="shared" si="0"/>
        <v>405000</v>
      </c>
    </row>
    <row r="18" spans="2:9" ht="56.25" customHeight="1" x14ac:dyDescent="0.25">
      <c r="B18" s="65" t="s">
        <v>168</v>
      </c>
      <c r="C18" s="66">
        <v>8600</v>
      </c>
      <c r="D18" s="65" t="s">
        <v>170</v>
      </c>
      <c r="E18" s="67" t="s">
        <v>171</v>
      </c>
      <c r="F18" s="68" t="s">
        <v>569</v>
      </c>
      <c r="G18" s="69">
        <v>237000</v>
      </c>
      <c r="H18" s="69">
        <v>0</v>
      </c>
      <c r="I18" s="69">
        <f t="shared" si="0"/>
        <v>237000</v>
      </c>
    </row>
    <row r="19" spans="2:9" ht="37.5" customHeight="1" x14ac:dyDescent="0.25">
      <c r="B19" s="65" t="s">
        <v>168</v>
      </c>
      <c r="C19" s="66">
        <v>8600</v>
      </c>
      <c r="D19" s="65" t="s">
        <v>170</v>
      </c>
      <c r="E19" s="67" t="s">
        <v>171</v>
      </c>
      <c r="F19" s="71" t="s">
        <v>176</v>
      </c>
      <c r="G19" s="70">
        <v>0</v>
      </c>
      <c r="H19" s="70">
        <v>6000000</v>
      </c>
      <c r="I19" s="70">
        <f t="shared" si="0"/>
        <v>6000000</v>
      </c>
    </row>
    <row r="20" spans="2:9" ht="63" x14ac:dyDescent="0.25">
      <c r="B20" s="65" t="s">
        <v>168</v>
      </c>
      <c r="C20" s="66">
        <v>8600</v>
      </c>
      <c r="D20" s="65" t="s">
        <v>170</v>
      </c>
      <c r="E20" s="67" t="s">
        <v>171</v>
      </c>
      <c r="F20" s="71" t="s">
        <v>177</v>
      </c>
      <c r="G20" s="70">
        <v>204758</v>
      </c>
      <c r="H20" s="70">
        <v>1266000</v>
      </c>
      <c r="I20" s="70">
        <f t="shared" si="0"/>
        <v>1470758</v>
      </c>
    </row>
    <row r="21" spans="2:9" ht="69" customHeight="1" x14ac:dyDescent="0.25">
      <c r="B21" s="65" t="s">
        <v>168</v>
      </c>
      <c r="C21" s="66">
        <v>8600</v>
      </c>
      <c r="D21" s="72" t="s">
        <v>170</v>
      </c>
      <c r="E21" s="67" t="s">
        <v>171</v>
      </c>
      <c r="F21" s="71" t="s">
        <v>178</v>
      </c>
      <c r="G21" s="70">
        <v>1500000</v>
      </c>
      <c r="H21" s="70">
        <v>0</v>
      </c>
      <c r="I21" s="70">
        <f t="shared" si="0"/>
        <v>1500000</v>
      </c>
    </row>
    <row r="22" spans="2:9" ht="69.75" customHeight="1" x14ac:dyDescent="0.25">
      <c r="B22" s="65" t="s">
        <v>168</v>
      </c>
      <c r="C22" s="66">
        <v>8600</v>
      </c>
      <c r="D22" s="72" t="s">
        <v>170</v>
      </c>
      <c r="E22" s="67" t="s">
        <v>171</v>
      </c>
      <c r="F22" s="71" t="s">
        <v>570</v>
      </c>
      <c r="G22" s="70">
        <v>150000</v>
      </c>
      <c r="H22" s="70">
        <v>0</v>
      </c>
      <c r="I22" s="70">
        <f t="shared" si="0"/>
        <v>150000</v>
      </c>
    </row>
    <row r="23" spans="2:9" ht="63" customHeight="1" x14ac:dyDescent="0.25">
      <c r="B23" s="65" t="s">
        <v>168</v>
      </c>
      <c r="C23" s="66">
        <v>8600</v>
      </c>
      <c r="D23" s="72" t="s">
        <v>170</v>
      </c>
      <c r="E23" s="67" t="s">
        <v>171</v>
      </c>
      <c r="F23" s="71" t="s">
        <v>180</v>
      </c>
      <c r="G23" s="70">
        <v>20000</v>
      </c>
      <c r="H23" s="70">
        <v>0</v>
      </c>
      <c r="I23" s="70">
        <f t="shared" si="0"/>
        <v>20000</v>
      </c>
    </row>
    <row r="24" spans="2:9" ht="59.25" customHeight="1" x14ac:dyDescent="0.25">
      <c r="B24" s="51">
        <v>319140</v>
      </c>
      <c r="C24" s="51">
        <v>9140</v>
      </c>
      <c r="D24" s="73" t="s">
        <v>183</v>
      </c>
      <c r="E24" s="60" t="s">
        <v>184</v>
      </c>
      <c r="F24" s="61" t="s">
        <v>571</v>
      </c>
      <c r="G24" s="64">
        <v>0</v>
      </c>
      <c r="H24" s="64">
        <v>20000</v>
      </c>
      <c r="I24" s="62">
        <f t="shared" si="0"/>
        <v>20000</v>
      </c>
    </row>
    <row r="25" spans="2:9" ht="31.5" x14ac:dyDescent="0.25">
      <c r="B25" s="54" t="s">
        <v>188</v>
      </c>
      <c r="C25" s="66"/>
      <c r="D25" s="54"/>
      <c r="E25" s="60" t="s">
        <v>189</v>
      </c>
      <c r="F25" s="61"/>
      <c r="G25" s="64">
        <f>G27+G28</f>
        <v>435000</v>
      </c>
      <c r="H25" s="64">
        <f>H27+H28</f>
        <v>0</v>
      </c>
      <c r="I25" s="64">
        <f>I27+I28</f>
        <v>435000</v>
      </c>
    </row>
    <row r="26" spans="2:9" ht="31.5" x14ac:dyDescent="0.25">
      <c r="B26" s="54" t="s">
        <v>190</v>
      </c>
      <c r="C26" s="66"/>
      <c r="D26" s="54"/>
      <c r="E26" s="60" t="s">
        <v>189</v>
      </c>
      <c r="F26" s="61"/>
      <c r="G26" s="64">
        <f>G27+G28</f>
        <v>435000</v>
      </c>
      <c r="H26" s="64">
        <f>H27+H28</f>
        <v>0</v>
      </c>
      <c r="I26" s="64">
        <f>I27+I28</f>
        <v>435000</v>
      </c>
    </row>
    <row r="27" spans="2:9" ht="78.75" x14ac:dyDescent="0.25">
      <c r="B27" s="54" t="s">
        <v>220</v>
      </c>
      <c r="C27" s="51">
        <v>3160</v>
      </c>
      <c r="D27" s="54" t="s">
        <v>222</v>
      </c>
      <c r="E27" s="60" t="s">
        <v>223</v>
      </c>
      <c r="F27" s="61" t="s">
        <v>572</v>
      </c>
      <c r="G27" s="64">
        <v>199000</v>
      </c>
      <c r="H27" s="64">
        <v>0</v>
      </c>
      <c r="I27" s="64">
        <f>G27+H27</f>
        <v>199000</v>
      </c>
    </row>
    <row r="28" spans="2:9" ht="63" x14ac:dyDescent="0.25">
      <c r="B28" s="54" t="s">
        <v>232</v>
      </c>
      <c r="C28" s="51">
        <v>8600</v>
      </c>
      <c r="D28" s="54" t="s">
        <v>170</v>
      </c>
      <c r="E28" s="60" t="s">
        <v>171</v>
      </c>
      <c r="F28" s="61" t="s">
        <v>560</v>
      </c>
      <c r="G28" s="64">
        <v>236000</v>
      </c>
      <c r="H28" s="64">
        <v>0</v>
      </c>
      <c r="I28" s="64">
        <v>236000</v>
      </c>
    </row>
    <row r="29" spans="2:9" ht="31.5" x14ac:dyDescent="0.25">
      <c r="B29" s="51">
        <v>1500000</v>
      </c>
      <c r="C29" s="51"/>
      <c r="D29" s="54"/>
      <c r="E29" s="60" t="s">
        <v>235</v>
      </c>
      <c r="F29" s="68"/>
      <c r="G29" s="64">
        <f>G30</f>
        <v>4555129</v>
      </c>
      <c r="H29" s="64">
        <f>H30</f>
        <v>0</v>
      </c>
      <c r="I29" s="64">
        <f>I30</f>
        <v>4555129</v>
      </c>
    </row>
    <row r="30" spans="2:9" ht="31.5" x14ac:dyDescent="0.25">
      <c r="B30" s="51">
        <v>1510000</v>
      </c>
      <c r="C30" s="51"/>
      <c r="D30" s="54"/>
      <c r="E30" s="60" t="s">
        <v>235</v>
      </c>
      <c r="F30" s="68"/>
      <c r="G30" s="64">
        <f>G39+G40+G42+G43+G31+G37+G35</f>
        <v>4555129</v>
      </c>
      <c r="H30" s="64">
        <f>H39+H40+H42+H43+H31+H37+H35</f>
        <v>0</v>
      </c>
      <c r="I30" s="64">
        <f>I39+I40+I42+I43+I31+I37+I35</f>
        <v>4555129</v>
      </c>
    </row>
    <row r="31" spans="2:9" ht="220.5" x14ac:dyDescent="0.25">
      <c r="B31" s="51">
        <v>1513030</v>
      </c>
      <c r="C31" s="51">
        <v>3030</v>
      </c>
      <c r="D31" s="54"/>
      <c r="E31" s="60" t="s">
        <v>573</v>
      </c>
      <c r="F31" s="68"/>
      <c r="G31" s="64">
        <f>G33+G34+G32</f>
        <v>1180000</v>
      </c>
      <c r="H31" s="64">
        <f>H33+H34+H32</f>
        <v>0</v>
      </c>
      <c r="I31" s="64">
        <f>I33+I34+I32</f>
        <v>1180000</v>
      </c>
    </row>
    <row r="32" spans="2:9" ht="31.5" x14ac:dyDescent="0.25">
      <c r="B32" s="66">
        <v>1513034</v>
      </c>
      <c r="C32" s="66">
        <v>3034</v>
      </c>
      <c r="D32" s="65" t="s">
        <v>252</v>
      </c>
      <c r="E32" s="67" t="s">
        <v>574</v>
      </c>
      <c r="F32" s="71" t="s">
        <v>575</v>
      </c>
      <c r="G32" s="70">
        <v>280000</v>
      </c>
      <c r="H32" s="70">
        <v>0</v>
      </c>
      <c r="I32" s="70">
        <f>G32+H32</f>
        <v>280000</v>
      </c>
    </row>
    <row r="33" spans="2:9" ht="47.25" x14ac:dyDescent="0.25">
      <c r="B33" s="66">
        <v>1513035</v>
      </c>
      <c r="C33" s="66">
        <v>3035</v>
      </c>
      <c r="D33" s="65" t="s">
        <v>252</v>
      </c>
      <c r="E33" s="67" t="s">
        <v>285</v>
      </c>
      <c r="F33" s="68" t="s">
        <v>575</v>
      </c>
      <c r="G33" s="69">
        <v>700000</v>
      </c>
      <c r="H33" s="69">
        <v>0</v>
      </c>
      <c r="I33" s="69">
        <f>G33+H33</f>
        <v>700000</v>
      </c>
    </row>
    <row r="34" spans="2:9" ht="47.25" x14ac:dyDescent="0.25">
      <c r="B34" s="66">
        <v>1513037</v>
      </c>
      <c r="C34" s="66">
        <v>3037</v>
      </c>
      <c r="D34" s="65" t="s">
        <v>252</v>
      </c>
      <c r="E34" s="67" t="s">
        <v>288</v>
      </c>
      <c r="F34" s="68" t="s">
        <v>575</v>
      </c>
      <c r="G34" s="69">
        <v>200000</v>
      </c>
      <c r="H34" s="69">
        <v>0</v>
      </c>
      <c r="I34" s="69">
        <f>G34+H34</f>
        <v>200000</v>
      </c>
    </row>
    <row r="35" spans="2:9" ht="63" x14ac:dyDescent="0.25">
      <c r="B35" s="51">
        <v>1513100</v>
      </c>
      <c r="C35" s="51">
        <v>3100</v>
      </c>
      <c r="D35" s="54"/>
      <c r="E35" s="60" t="s">
        <v>324</v>
      </c>
      <c r="F35" s="61"/>
      <c r="G35" s="64">
        <f>G36</f>
        <v>13429</v>
      </c>
      <c r="H35" s="64">
        <f>H36</f>
        <v>0</v>
      </c>
      <c r="I35" s="64">
        <f>I36</f>
        <v>13429</v>
      </c>
    </row>
    <row r="36" spans="2:9" ht="63" x14ac:dyDescent="0.25">
      <c r="B36" s="66">
        <v>1513104</v>
      </c>
      <c r="C36" s="66">
        <v>3104</v>
      </c>
      <c r="D36" s="65" t="s">
        <v>197</v>
      </c>
      <c r="E36" s="67" t="s">
        <v>576</v>
      </c>
      <c r="F36" s="68" t="s">
        <v>575</v>
      </c>
      <c r="G36" s="69">
        <v>13429</v>
      </c>
      <c r="H36" s="69">
        <v>0</v>
      </c>
      <c r="I36" s="69">
        <f>G36+H36</f>
        <v>13429</v>
      </c>
    </row>
    <row r="37" spans="2:9" ht="94.5" x14ac:dyDescent="0.25">
      <c r="B37" s="51">
        <v>1513180</v>
      </c>
      <c r="C37" s="51">
        <v>3180</v>
      </c>
      <c r="D37" s="54"/>
      <c r="E37" s="60" t="s">
        <v>333</v>
      </c>
      <c r="F37" s="61"/>
      <c r="G37" s="64">
        <f>G38</f>
        <v>308700</v>
      </c>
      <c r="H37" s="64">
        <f>H38</f>
        <v>0</v>
      </c>
      <c r="I37" s="64">
        <f>I38</f>
        <v>308700</v>
      </c>
    </row>
    <row r="38" spans="2:9" ht="78.75" x14ac:dyDescent="0.25">
      <c r="B38" s="66">
        <v>1513181</v>
      </c>
      <c r="C38" s="66">
        <v>3181</v>
      </c>
      <c r="D38" s="65" t="s">
        <v>193</v>
      </c>
      <c r="E38" s="67" t="s">
        <v>336</v>
      </c>
      <c r="F38" s="68" t="s">
        <v>575</v>
      </c>
      <c r="G38" s="69">
        <v>308700</v>
      </c>
      <c r="H38" s="69">
        <v>0</v>
      </c>
      <c r="I38" s="69">
        <f>G38+H38</f>
        <v>308700</v>
      </c>
    </row>
    <row r="39" spans="2:9" ht="94.5" x14ac:dyDescent="0.25">
      <c r="B39" s="51">
        <v>1513190</v>
      </c>
      <c r="C39" s="51">
        <v>3190</v>
      </c>
      <c r="D39" s="54" t="s">
        <v>239</v>
      </c>
      <c r="E39" s="60" t="s">
        <v>339</v>
      </c>
      <c r="F39" s="61" t="s">
        <v>575</v>
      </c>
      <c r="G39" s="64">
        <v>160000</v>
      </c>
      <c r="H39" s="64">
        <v>0</v>
      </c>
      <c r="I39" s="64">
        <f>G39+H39</f>
        <v>160000</v>
      </c>
    </row>
    <row r="40" spans="2:9" ht="31.5" x14ac:dyDescent="0.25">
      <c r="B40" s="51">
        <v>1513200</v>
      </c>
      <c r="C40" s="51">
        <v>3200</v>
      </c>
      <c r="D40" s="65"/>
      <c r="E40" s="60" t="s">
        <v>342</v>
      </c>
      <c r="F40" s="68"/>
      <c r="G40" s="64">
        <f>G41</f>
        <v>230000</v>
      </c>
      <c r="H40" s="64">
        <f>H41</f>
        <v>0</v>
      </c>
      <c r="I40" s="64">
        <f>I41</f>
        <v>230000</v>
      </c>
    </row>
    <row r="41" spans="2:9" ht="47.25" x14ac:dyDescent="0.25">
      <c r="B41" s="66">
        <v>1513202</v>
      </c>
      <c r="C41" s="66">
        <v>3202</v>
      </c>
      <c r="D41" s="65" t="s">
        <v>201</v>
      </c>
      <c r="E41" s="67" t="s">
        <v>577</v>
      </c>
      <c r="F41" s="68" t="s">
        <v>578</v>
      </c>
      <c r="G41" s="69">
        <v>230000</v>
      </c>
      <c r="H41" s="69">
        <v>0</v>
      </c>
      <c r="I41" s="69">
        <f>G41+H41</f>
        <v>230000</v>
      </c>
    </row>
    <row r="42" spans="2:9" ht="31.5" x14ac:dyDescent="0.25">
      <c r="B42" s="51">
        <v>1513400</v>
      </c>
      <c r="C42" s="51">
        <v>3400</v>
      </c>
      <c r="D42" s="54" t="s">
        <v>204</v>
      </c>
      <c r="E42" s="60" t="s">
        <v>579</v>
      </c>
      <c r="F42" s="61" t="s">
        <v>575</v>
      </c>
      <c r="G42" s="62">
        <v>2613000</v>
      </c>
      <c r="H42" s="64">
        <v>0</v>
      </c>
      <c r="I42" s="62">
        <f>G42+H42</f>
        <v>2613000</v>
      </c>
    </row>
    <row r="43" spans="2:9" ht="63" x14ac:dyDescent="0.25">
      <c r="B43" s="51">
        <v>1518600</v>
      </c>
      <c r="C43" s="51">
        <v>8600</v>
      </c>
      <c r="D43" s="54" t="s">
        <v>170</v>
      </c>
      <c r="E43" s="60" t="s">
        <v>171</v>
      </c>
      <c r="F43" s="61" t="s">
        <v>560</v>
      </c>
      <c r="G43" s="64">
        <v>50000</v>
      </c>
      <c r="H43" s="64">
        <v>0</v>
      </c>
      <c r="I43" s="64">
        <f>G43+H43</f>
        <v>50000</v>
      </c>
    </row>
    <row r="44" spans="2:9" ht="31.5" x14ac:dyDescent="0.25">
      <c r="B44" s="51">
        <v>2000000</v>
      </c>
      <c r="C44" s="51"/>
      <c r="D44" s="54"/>
      <c r="E44" s="60" t="s">
        <v>354</v>
      </c>
      <c r="F44" s="68"/>
      <c r="G44" s="64">
        <f>G46+G48+G49</f>
        <v>405000</v>
      </c>
      <c r="H44" s="64">
        <f>H46+H48+H49</f>
        <v>0</v>
      </c>
      <c r="I44" s="64">
        <f>I46+I48+I49</f>
        <v>405000</v>
      </c>
    </row>
    <row r="45" spans="2:9" ht="31.5" x14ac:dyDescent="0.25">
      <c r="B45" s="51">
        <v>2010000</v>
      </c>
      <c r="C45" s="51"/>
      <c r="D45" s="54"/>
      <c r="E45" s="60" t="s">
        <v>354</v>
      </c>
      <c r="F45" s="68"/>
      <c r="G45" s="64">
        <f>G46+G48+G49</f>
        <v>405000</v>
      </c>
      <c r="H45" s="64">
        <f>H46+H48+H49</f>
        <v>0</v>
      </c>
      <c r="I45" s="64">
        <f>I46+I48+I49</f>
        <v>405000</v>
      </c>
    </row>
    <row r="46" spans="2:9" ht="31.5" x14ac:dyDescent="0.25">
      <c r="B46" s="51">
        <v>2013110</v>
      </c>
      <c r="C46" s="51">
        <v>3110</v>
      </c>
      <c r="D46" s="54"/>
      <c r="E46" s="60" t="s">
        <v>360</v>
      </c>
      <c r="F46" s="68"/>
      <c r="G46" s="64">
        <f>G47</f>
        <v>35000</v>
      </c>
      <c r="H46" s="64">
        <f>H47</f>
        <v>0</v>
      </c>
      <c r="I46" s="64">
        <f>G46+H46</f>
        <v>35000</v>
      </c>
    </row>
    <row r="47" spans="2:9" ht="47.25" x14ac:dyDescent="0.25">
      <c r="B47" s="66">
        <v>2013112</v>
      </c>
      <c r="C47" s="66">
        <v>3112</v>
      </c>
      <c r="D47" s="65" t="s">
        <v>222</v>
      </c>
      <c r="E47" s="67" t="s">
        <v>363</v>
      </c>
      <c r="F47" s="68" t="s">
        <v>580</v>
      </c>
      <c r="G47" s="69">
        <v>35000</v>
      </c>
      <c r="H47" s="69">
        <v>0</v>
      </c>
      <c r="I47" s="69">
        <f>G47+H47</f>
        <v>35000</v>
      </c>
    </row>
    <row r="48" spans="2:9" ht="94.5" x14ac:dyDescent="0.25">
      <c r="B48" s="51">
        <v>2013400</v>
      </c>
      <c r="C48" s="51">
        <v>3400</v>
      </c>
      <c r="D48" s="54" t="s">
        <v>204</v>
      </c>
      <c r="E48" s="60" t="s">
        <v>351</v>
      </c>
      <c r="F48" s="61" t="s">
        <v>581</v>
      </c>
      <c r="G48" s="64">
        <v>350000</v>
      </c>
      <c r="H48" s="69">
        <v>0</v>
      </c>
      <c r="I48" s="62">
        <f>G48+H48</f>
        <v>350000</v>
      </c>
    </row>
    <row r="49" spans="2:9" ht="63" x14ac:dyDescent="0.25">
      <c r="B49" s="51">
        <v>2018600</v>
      </c>
      <c r="C49" s="51">
        <v>8600</v>
      </c>
      <c r="D49" s="54" t="s">
        <v>170</v>
      </c>
      <c r="E49" s="60" t="s">
        <v>171</v>
      </c>
      <c r="F49" s="61" t="s">
        <v>560</v>
      </c>
      <c r="G49" s="64">
        <v>20000</v>
      </c>
      <c r="H49" s="64">
        <v>0</v>
      </c>
      <c r="I49" s="64">
        <f>G49+H49</f>
        <v>20000</v>
      </c>
    </row>
    <row r="50" spans="2:9" ht="31.5" x14ac:dyDescent="0.25">
      <c r="B50" s="51">
        <v>2400000</v>
      </c>
      <c r="C50" s="51"/>
      <c r="D50" s="65"/>
      <c r="E50" s="60" t="s">
        <v>376</v>
      </c>
      <c r="F50" s="68"/>
      <c r="G50" s="64">
        <f>G52+G54</f>
        <v>425000</v>
      </c>
      <c r="H50" s="64">
        <f>H52+H54</f>
        <v>0</v>
      </c>
      <c r="I50" s="64">
        <f>I52+I54</f>
        <v>425000</v>
      </c>
    </row>
    <row r="51" spans="2:9" ht="31.5" x14ac:dyDescent="0.25">
      <c r="B51" s="51">
        <v>2410000</v>
      </c>
      <c r="C51" s="51"/>
      <c r="D51" s="65"/>
      <c r="E51" s="60" t="s">
        <v>376</v>
      </c>
      <c r="F51" s="68"/>
      <c r="G51" s="64">
        <f>G52+G54</f>
        <v>425000</v>
      </c>
      <c r="H51" s="64">
        <f>H52+H54</f>
        <v>0</v>
      </c>
      <c r="I51" s="64">
        <f>I52+I54</f>
        <v>425000</v>
      </c>
    </row>
    <row r="52" spans="2:9" ht="31.5" x14ac:dyDescent="0.25">
      <c r="B52" s="51">
        <v>2413140</v>
      </c>
      <c r="C52" s="51">
        <v>3140</v>
      </c>
      <c r="D52" s="74"/>
      <c r="E52" s="60" t="s">
        <v>582</v>
      </c>
      <c r="F52" s="61"/>
      <c r="G52" s="64">
        <f>G53</f>
        <v>150000</v>
      </c>
      <c r="H52" s="64">
        <f>H53</f>
        <v>0</v>
      </c>
      <c r="I52" s="64">
        <f>I53</f>
        <v>150000</v>
      </c>
    </row>
    <row r="53" spans="2:9" ht="47.25" x14ac:dyDescent="0.25">
      <c r="B53" s="66">
        <v>3143</v>
      </c>
      <c r="C53" s="66">
        <v>3143</v>
      </c>
      <c r="D53" s="75" t="s">
        <v>222</v>
      </c>
      <c r="E53" s="67" t="s">
        <v>383</v>
      </c>
      <c r="F53" s="68" t="s">
        <v>583</v>
      </c>
      <c r="G53" s="69">
        <v>150000</v>
      </c>
      <c r="H53" s="69">
        <v>0</v>
      </c>
      <c r="I53" s="69">
        <f>G53+H53</f>
        <v>150000</v>
      </c>
    </row>
    <row r="54" spans="2:9" ht="63" x14ac:dyDescent="0.25">
      <c r="B54" s="51">
        <v>2418600</v>
      </c>
      <c r="C54" s="51">
        <v>8600</v>
      </c>
      <c r="D54" s="74" t="s">
        <v>170</v>
      </c>
      <c r="E54" s="60" t="s">
        <v>171</v>
      </c>
      <c r="F54" s="61" t="s">
        <v>560</v>
      </c>
      <c r="G54" s="64">
        <v>275000</v>
      </c>
      <c r="H54" s="64">
        <v>0</v>
      </c>
      <c r="I54" s="64">
        <f>G54+H54</f>
        <v>275000</v>
      </c>
    </row>
    <row r="55" spans="2:9" ht="47.25" x14ac:dyDescent="0.25">
      <c r="B55" s="51">
        <v>4000000</v>
      </c>
      <c r="C55" s="51"/>
      <c r="D55" s="76"/>
      <c r="E55" s="60" t="s">
        <v>584</v>
      </c>
      <c r="F55" s="68"/>
      <c r="G55" s="64">
        <f>G56</f>
        <v>67953874</v>
      </c>
      <c r="H55" s="64">
        <f>H56</f>
        <v>65288218</v>
      </c>
      <c r="I55" s="64">
        <f>I56</f>
        <v>133242092</v>
      </c>
    </row>
    <row r="56" spans="2:9" ht="47.25" x14ac:dyDescent="0.25">
      <c r="B56" s="51">
        <v>4010000</v>
      </c>
      <c r="C56" s="51"/>
      <c r="D56" s="76"/>
      <c r="E56" s="60" t="s">
        <v>584</v>
      </c>
      <c r="F56" s="68"/>
      <c r="G56" s="64">
        <f>G57+G58+G59+G60+G63+G68+G69+G70+G71+G72+G76</f>
        <v>67953874</v>
      </c>
      <c r="H56" s="64">
        <f>H57+H58+H59+H60+H63+H68+H69+H70+H71+H72+H76</f>
        <v>65288218</v>
      </c>
      <c r="I56" s="64">
        <f>I57+I58+I59+I60+I63+I68+I69+I70+I71+I72+I76</f>
        <v>133242092</v>
      </c>
    </row>
    <row r="57" spans="2:9" ht="78.75" x14ac:dyDescent="0.25">
      <c r="B57" s="51">
        <v>4013240</v>
      </c>
      <c r="C57" s="51">
        <v>3240</v>
      </c>
      <c r="D57" s="73" t="s">
        <v>429</v>
      </c>
      <c r="E57" s="77" t="s">
        <v>430</v>
      </c>
      <c r="F57" s="61" t="s">
        <v>585</v>
      </c>
      <c r="G57" s="64">
        <v>7900</v>
      </c>
      <c r="H57" s="64">
        <v>0</v>
      </c>
      <c r="I57" s="64">
        <f>G57+H57</f>
        <v>7900</v>
      </c>
    </row>
    <row r="58" spans="2:9" ht="47.25" x14ac:dyDescent="0.25">
      <c r="B58" s="51">
        <v>4016010</v>
      </c>
      <c r="C58" s="51">
        <v>6010</v>
      </c>
      <c r="D58" s="73" t="s">
        <v>433</v>
      </c>
      <c r="E58" s="60" t="s">
        <v>434</v>
      </c>
      <c r="F58" s="78" t="s">
        <v>586</v>
      </c>
      <c r="G58" s="62">
        <v>14711093.859999999</v>
      </c>
      <c r="H58" s="64">
        <v>0</v>
      </c>
      <c r="I58" s="62">
        <f>G58+H58</f>
        <v>14711093.859999999</v>
      </c>
    </row>
    <row r="59" spans="2:9" ht="47.25" x14ac:dyDescent="0.25">
      <c r="B59" s="51">
        <v>4016010</v>
      </c>
      <c r="C59" s="51">
        <v>6010</v>
      </c>
      <c r="D59" s="73" t="s">
        <v>433</v>
      </c>
      <c r="E59" s="79" t="s">
        <v>434</v>
      </c>
      <c r="F59" s="78" t="s">
        <v>587</v>
      </c>
      <c r="G59" s="62">
        <v>398000</v>
      </c>
      <c r="H59" s="64">
        <v>0</v>
      </c>
      <c r="I59" s="62">
        <f>G59+H59</f>
        <v>398000</v>
      </c>
    </row>
    <row r="60" spans="2:9" ht="31.5" x14ac:dyDescent="0.25">
      <c r="B60" s="51">
        <v>4016020</v>
      </c>
      <c r="C60" s="51">
        <v>6020</v>
      </c>
      <c r="D60" s="73"/>
      <c r="E60" s="79" t="s">
        <v>588</v>
      </c>
      <c r="F60" s="78"/>
      <c r="G60" s="64">
        <f>G61+G62</f>
        <v>0</v>
      </c>
      <c r="H60" s="62">
        <f>H61+H62</f>
        <v>4483239</v>
      </c>
      <c r="I60" s="62">
        <f>I61+I62</f>
        <v>4483239</v>
      </c>
    </row>
    <row r="61" spans="2:9" ht="47.25" x14ac:dyDescent="0.25">
      <c r="B61" s="66">
        <v>4016021</v>
      </c>
      <c r="C61" s="66">
        <v>6021</v>
      </c>
      <c r="D61" s="76" t="s">
        <v>433</v>
      </c>
      <c r="E61" s="66" t="s">
        <v>440</v>
      </c>
      <c r="F61" s="71" t="s">
        <v>586</v>
      </c>
      <c r="G61" s="69">
        <v>0</v>
      </c>
      <c r="H61" s="70">
        <v>3010355</v>
      </c>
      <c r="I61" s="70">
        <f>G61+H61</f>
        <v>3010355</v>
      </c>
    </row>
    <row r="62" spans="2:9" ht="47.25" x14ac:dyDescent="0.25">
      <c r="B62" s="66">
        <v>4016021</v>
      </c>
      <c r="C62" s="66">
        <v>6021</v>
      </c>
      <c r="D62" s="76" t="s">
        <v>433</v>
      </c>
      <c r="E62" s="66" t="s">
        <v>440</v>
      </c>
      <c r="F62" s="71" t="s">
        <v>587</v>
      </c>
      <c r="G62" s="69">
        <v>0</v>
      </c>
      <c r="H62" s="70">
        <v>1472884</v>
      </c>
      <c r="I62" s="70">
        <f>G62+H62</f>
        <v>1472884</v>
      </c>
    </row>
    <row r="63" spans="2:9" ht="31.5" x14ac:dyDescent="0.25">
      <c r="B63" s="51">
        <v>4016050</v>
      </c>
      <c r="C63" s="51">
        <v>6050</v>
      </c>
      <c r="D63" s="73"/>
      <c r="E63" s="60" t="s">
        <v>589</v>
      </c>
      <c r="F63" s="71"/>
      <c r="G63" s="62">
        <f>G64+G65+G67+G66</f>
        <v>1885942</v>
      </c>
      <c r="H63" s="62">
        <f>H64+H65+H67+H66</f>
        <v>0</v>
      </c>
      <c r="I63" s="62">
        <f>I64+I65+I67+I66</f>
        <v>1885942</v>
      </c>
    </row>
    <row r="64" spans="2:9" ht="47.25" x14ac:dyDescent="0.25">
      <c r="B64" s="66">
        <v>4016051</v>
      </c>
      <c r="C64" s="66">
        <v>6051</v>
      </c>
      <c r="D64" s="76" t="s">
        <v>446</v>
      </c>
      <c r="E64" s="67" t="s">
        <v>447</v>
      </c>
      <c r="F64" s="71" t="s">
        <v>590</v>
      </c>
      <c r="G64" s="70">
        <v>242563</v>
      </c>
      <c r="H64" s="69">
        <v>0</v>
      </c>
      <c r="I64" s="70">
        <f t="shared" ref="I64:I71" si="1">G64+H64</f>
        <v>242563</v>
      </c>
    </row>
    <row r="65" spans="2:9" ht="47.25" x14ac:dyDescent="0.25">
      <c r="B65" s="66">
        <v>4016051</v>
      </c>
      <c r="C65" s="66">
        <v>6051</v>
      </c>
      <c r="D65" s="76" t="s">
        <v>446</v>
      </c>
      <c r="E65" s="67" t="s">
        <v>447</v>
      </c>
      <c r="F65" s="71" t="s">
        <v>591</v>
      </c>
      <c r="G65" s="70">
        <v>1342230</v>
      </c>
      <c r="H65" s="69">
        <v>0</v>
      </c>
      <c r="I65" s="70">
        <f t="shared" si="1"/>
        <v>1342230</v>
      </c>
    </row>
    <row r="66" spans="2:9" ht="47.25" x14ac:dyDescent="0.25">
      <c r="B66" s="66">
        <v>4016052</v>
      </c>
      <c r="C66" s="66">
        <v>6052</v>
      </c>
      <c r="D66" s="76" t="s">
        <v>446</v>
      </c>
      <c r="E66" s="67" t="s">
        <v>592</v>
      </c>
      <c r="F66" s="71" t="s">
        <v>591</v>
      </c>
      <c r="G66" s="70">
        <v>283209</v>
      </c>
      <c r="H66" s="69">
        <v>0</v>
      </c>
      <c r="I66" s="70">
        <f t="shared" si="1"/>
        <v>283209</v>
      </c>
    </row>
    <row r="67" spans="2:9" ht="47.25" x14ac:dyDescent="0.25">
      <c r="B67" s="66">
        <v>4016052</v>
      </c>
      <c r="C67" s="66">
        <v>6052</v>
      </c>
      <c r="D67" s="76" t="s">
        <v>446</v>
      </c>
      <c r="E67" s="67" t="s">
        <v>592</v>
      </c>
      <c r="F67" s="71" t="s">
        <v>593</v>
      </c>
      <c r="G67" s="70">
        <v>17940</v>
      </c>
      <c r="H67" s="69">
        <v>0</v>
      </c>
      <c r="I67" s="70">
        <f t="shared" si="1"/>
        <v>17940</v>
      </c>
    </row>
    <row r="68" spans="2:9" ht="31.5" x14ac:dyDescent="0.25">
      <c r="B68" s="51">
        <v>4016060</v>
      </c>
      <c r="C68" s="51">
        <v>6060</v>
      </c>
      <c r="D68" s="73" t="s">
        <v>446</v>
      </c>
      <c r="E68" s="60" t="s">
        <v>453</v>
      </c>
      <c r="F68" s="61" t="s">
        <v>594</v>
      </c>
      <c r="G68" s="62">
        <v>18360201.539999999</v>
      </c>
      <c r="H68" s="62">
        <v>4744590</v>
      </c>
      <c r="I68" s="62">
        <f t="shared" si="1"/>
        <v>23104791.539999999</v>
      </c>
    </row>
    <row r="69" spans="2:9" ht="78.75" x14ac:dyDescent="0.25">
      <c r="B69" s="51">
        <v>4016100</v>
      </c>
      <c r="C69" s="51">
        <v>6100</v>
      </c>
      <c r="D69" s="73" t="s">
        <v>446</v>
      </c>
      <c r="E69" s="60" t="s">
        <v>456</v>
      </c>
      <c r="F69" s="78" t="s">
        <v>595</v>
      </c>
      <c r="G69" s="62">
        <v>279000</v>
      </c>
      <c r="H69" s="64">
        <v>0</v>
      </c>
      <c r="I69" s="62">
        <f>G69+H69</f>
        <v>279000</v>
      </c>
    </row>
    <row r="70" spans="2:9" ht="47.25" x14ac:dyDescent="0.25">
      <c r="B70" s="51">
        <v>4016650</v>
      </c>
      <c r="C70" s="51">
        <v>6650</v>
      </c>
      <c r="D70" s="73" t="s">
        <v>459</v>
      </c>
      <c r="E70" s="60" t="s">
        <v>596</v>
      </c>
      <c r="F70" s="61" t="s">
        <v>597</v>
      </c>
      <c r="G70" s="62">
        <v>32016736.600000001</v>
      </c>
      <c r="H70" s="62">
        <v>28791745</v>
      </c>
      <c r="I70" s="62">
        <f t="shared" si="1"/>
        <v>60808481.600000001</v>
      </c>
    </row>
    <row r="71" spans="2:9" ht="63" x14ac:dyDescent="0.25">
      <c r="B71" s="51">
        <v>4017470</v>
      </c>
      <c r="C71" s="51">
        <v>7470</v>
      </c>
      <c r="D71" s="73" t="s">
        <v>463</v>
      </c>
      <c r="E71" s="60" t="s">
        <v>598</v>
      </c>
      <c r="F71" s="61" t="s">
        <v>591</v>
      </c>
      <c r="G71" s="64">
        <v>0</v>
      </c>
      <c r="H71" s="62">
        <v>23325618</v>
      </c>
      <c r="I71" s="62">
        <f t="shared" si="1"/>
        <v>23325618</v>
      </c>
    </row>
    <row r="72" spans="2:9" x14ac:dyDescent="0.25">
      <c r="B72" s="51">
        <v>4018600</v>
      </c>
      <c r="C72" s="51">
        <v>8600</v>
      </c>
      <c r="D72" s="54" t="s">
        <v>170</v>
      </c>
      <c r="E72" s="60" t="s">
        <v>171</v>
      </c>
      <c r="F72" s="68"/>
      <c r="G72" s="64">
        <f>G73+G74+G75</f>
        <v>295000</v>
      </c>
      <c r="H72" s="64">
        <f>H73+H74+H75</f>
        <v>0</v>
      </c>
      <c r="I72" s="64">
        <f>I73+I74+I75</f>
        <v>295000</v>
      </c>
    </row>
    <row r="73" spans="2:9" ht="63" x14ac:dyDescent="0.25">
      <c r="B73" s="66">
        <v>4018600</v>
      </c>
      <c r="C73" s="66">
        <v>8600</v>
      </c>
      <c r="D73" s="65" t="s">
        <v>170</v>
      </c>
      <c r="E73" s="67" t="s">
        <v>171</v>
      </c>
      <c r="F73" s="68" t="s">
        <v>560</v>
      </c>
      <c r="G73" s="69">
        <v>245000</v>
      </c>
      <c r="H73" s="69">
        <v>0</v>
      </c>
      <c r="I73" s="69">
        <f>G73+H73</f>
        <v>245000</v>
      </c>
    </row>
    <row r="74" spans="2:9" ht="78.75" x14ac:dyDescent="0.25">
      <c r="B74" s="66">
        <v>4018600</v>
      </c>
      <c r="C74" s="66">
        <v>8600</v>
      </c>
      <c r="D74" s="65" t="s">
        <v>170</v>
      </c>
      <c r="E74" s="67" t="s">
        <v>171</v>
      </c>
      <c r="F74" s="68" t="s">
        <v>599</v>
      </c>
      <c r="G74" s="69">
        <v>20000</v>
      </c>
      <c r="H74" s="69">
        <v>0</v>
      </c>
      <c r="I74" s="69">
        <f>G74+H74</f>
        <v>20000</v>
      </c>
    </row>
    <row r="75" spans="2:9" ht="94.5" x14ac:dyDescent="0.25">
      <c r="B75" s="66">
        <v>4018600</v>
      </c>
      <c r="C75" s="66">
        <v>8600</v>
      </c>
      <c r="D75" s="65" t="s">
        <v>170</v>
      </c>
      <c r="E75" s="67" t="s">
        <v>171</v>
      </c>
      <c r="F75" s="68" t="s">
        <v>600</v>
      </c>
      <c r="G75" s="69">
        <v>30000</v>
      </c>
      <c r="H75" s="69">
        <v>0</v>
      </c>
      <c r="I75" s="69">
        <f>G75+H75</f>
        <v>30000</v>
      </c>
    </row>
    <row r="76" spans="2:9" ht="47.25" x14ac:dyDescent="0.25">
      <c r="B76" s="51">
        <v>4019140</v>
      </c>
      <c r="C76" s="51">
        <v>9140</v>
      </c>
      <c r="D76" s="73" t="s">
        <v>183</v>
      </c>
      <c r="E76" s="60" t="s">
        <v>184</v>
      </c>
      <c r="F76" s="61" t="s">
        <v>571</v>
      </c>
      <c r="G76" s="64">
        <v>0</v>
      </c>
      <c r="H76" s="62">
        <v>3943026</v>
      </c>
      <c r="I76" s="62">
        <f>G76+H76</f>
        <v>3943026</v>
      </c>
    </row>
    <row r="77" spans="2:9" ht="31.5" x14ac:dyDescent="0.25">
      <c r="B77" s="51">
        <v>4700000</v>
      </c>
      <c r="C77" s="51"/>
      <c r="D77" s="73"/>
      <c r="E77" s="60" t="s">
        <v>477</v>
      </c>
      <c r="F77" s="61"/>
      <c r="G77" s="64">
        <f t="shared" ref="G77:I78" si="2">G78</f>
        <v>0</v>
      </c>
      <c r="H77" s="64">
        <f t="shared" si="2"/>
        <v>25850706</v>
      </c>
      <c r="I77" s="64">
        <f t="shared" si="2"/>
        <v>25850706</v>
      </c>
    </row>
    <row r="78" spans="2:9" ht="31.5" x14ac:dyDescent="0.25">
      <c r="B78" s="51">
        <v>4710000</v>
      </c>
      <c r="C78" s="51"/>
      <c r="D78" s="73"/>
      <c r="E78" s="60" t="s">
        <v>477</v>
      </c>
      <c r="F78" s="61"/>
      <c r="G78" s="64">
        <f t="shared" si="2"/>
        <v>0</v>
      </c>
      <c r="H78" s="64">
        <f t="shared" si="2"/>
        <v>25850706</v>
      </c>
      <c r="I78" s="64">
        <f t="shared" si="2"/>
        <v>25850706</v>
      </c>
    </row>
    <row r="79" spans="2:9" ht="47.25" x14ac:dyDescent="0.25">
      <c r="B79" s="51">
        <v>4719140</v>
      </c>
      <c r="C79" s="51">
        <v>9140</v>
      </c>
      <c r="D79" s="73" t="s">
        <v>183</v>
      </c>
      <c r="E79" s="60" t="s">
        <v>184</v>
      </c>
      <c r="F79" s="61" t="s">
        <v>601</v>
      </c>
      <c r="G79" s="64">
        <v>0</v>
      </c>
      <c r="H79" s="62">
        <v>25850706</v>
      </c>
      <c r="I79" s="62">
        <f>G79+H79</f>
        <v>25850706</v>
      </c>
    </row>
    <row r="80" spans="2:9" ht="47.25" x14ac:dyDescent="0.25">
      <c r="B80" s="51">
        <v>4800000</v>
      </c>
      <c r="C80" s="51"/>
      <c r="D80" s="73"/>
      <c r="E80" s="60" t="s">
        <v>602</v>
      </c>
      <c r="F80" s="61"/>
      <c r="G80" s="64">
        <f t="shared" ref="G80:I81" si="3">G81</f>
        <v>0</v>
      </c>
      <c r="H80" s="64">
        <f t="shared" si="3"/>
        <v>361400</v>
      </c>
      <c r="I80" s="64">
        <f t="shared" si="3"/>
        <v>361400</v>
      </c>
    </row>
    <row r="81" spans="2:17" ht="47.25" x14ac:dyDescent="0.25">
      <c r="B81" s="51">
        <v>4810000</v>
      </c>
      <c r="C81" s="51"/>
      <c r="D81" s="73"/>
      <c r="E81" s="60" t="s">
        <v>602</v>
      </c>
      <c r="F81" s="61"/>
      <c r="G81" s="64">
        <f t="shared" si="3"/>
        <v>0</v>
      </c>
      <c r="H81" s="64">
        <f t="shared" si="3"/>
        <v>361400</v>
      </c>
      <c r="I81" s="64">
        <f t="shared" si="3"/>
        <v>361400</v>
      </c>
    </row>
    <row r="82" spans="2:17" ht="47.25" x14ac:dyDescent="0.25">
      <c r="B82" s="51">
        <v>4816430</v>
      </c>
      <c r="C82" s="51">
        <v>6430</v>
      </c>
      <c r="D82" s="73" t="s">
        <v>497</v>
      </c>
      <c r="E82" s="60" t="s">
        <v>498</v>
      </c>
      <c r="F82" s="61" t="s">
        <v>603</v>
      </c>
      <c r="G82" s="64">
        <v>0</v>
      </c>
      <c r="H82" s="64">
        <v>361400</v>
      </c>
      <c r="I82" s="62">
        <f>G82+H82</f>
        <v>361400</v>
      </c>
    </row>
    <row r="83" spans="2:17" x14ac:dyDescent="0.25">
      <c r="B83" s="66"/>
      <c r="C83" s="66"/>
      <c r="D83" s="65"/>
      <c r="E83" s="55" t="s">
        <v>604</v>
      </c>
      <c r="F83" s="80"/>
      <c r="G83" s="81">
        <f>G6+G25+G29+G44+G50+G55+G77+G80</f>
        <v>77837347</v>
      </c>
      <c r="H83" s="81">
        <f>H6+H25+H29+H44+H50+H55+H77+H80</f>
        <v>99658669</v>
      </c>
      <c r="I83" s="81">
        <f>I6+I25+I29+I44+I50+I55+I77+I80</f>
        <v>177496016</v>
      </c>
    </row>
    <row r="85" spans="2:17" ht="23.25" customHeight="1" x14ac:dyDescent="0.25">
      <c r="B85" s="362"/>
      <c r="C85" s="362"/>
      <c r="D85" s="362"/>
      <c r="E85" s="362"/>
      <c r="F85" s="362"/>
      <c r="G85" s="362"/>
      <c r="H85" s="362"/>
      <c r="I85" s="362"/>
    </row>
    <row r="86" spans="2:17" ht="20.25" customHeight="1" x14ac:dyDescent="0.25">
      <c r="B86" s="363" t="s">
        <v>605</v>
      </c>
      <c r="C86" s="357"/>
      <c r="D86" s="357"/>
      <c r="E86" s="357"/>
      <c r="F86" s="357"/>
      <c r="G86" s="357"/>
      <c r="H86" s="357"/>
      <c r="I86" s="357"/>
      <c r="J86" s="82"/>
      <c r="K86" s="82"/>
      <c r="L86" s="82"/>
      <c r="M86" s="82"/>
      <c r="N86" s="82"/>
      <c r="O86" s="82"/>
      <c r="P86" s="82"/>
      <c r="Q86" s="82"/>
    </row>
    <row r="87" spans="2:17" ht="20.25" customHeight="1" x14ac:dyDescent="0.25">
      <c r="B87" s="364"/>
      <c r="C87" s="364"/>
      <c r="D87" s="364"/>
      <c r="E87" s="364"/>
      <c r="F87" s="364"/>
      <c r="G87" s="364"/>
      <c r="H87" s="364"/>
      <c r="I87" s="364"/>
      <c r="J87" s="364"/>
      <c r="K87" s="364"/>
      <c r="L87" s="364"/>
      <c r="M87" s="364"/>
      <c r="N87" s="364"/>
      <c r="O87" s="364"/>
      <c r="P87" s="364"/>
      <c r="Q87" s="364"/>
    </row>
    <row r="88" spans="2:17" ht="30.75" customHeight="1" x14ac:dyDescent="0.25">
      <c r="B88" s="357"/>
      <c r="C88" s="357"/>
      <c r="D88" s="357"/>
      <c r="E88" s="357"/>
      <c r="F88" s="357"/>
      <c r="G88" s="357"/>
      <c r="H88" s="357"/>
      <c r="I88" s="357"/>
      <c r="J88" s="82"/>
      <c r="K88" s="82"/>
      <c r="L88" s="82"/>
      <c r="M88" s="82"/>
      <c r="N88" s="82"/>
      <c r="O88" s="82"/>
      <c r="P88" s="82"/>
      <c r="Q88" s="82"/>
    </row>
    <row r="89" spans="2:17" ht="21" customHeight="1" x14ac:dyDescent="0.25">
      <c r="B89" s="358"/>
      <c r="C89" s="358"/>
      <c r="D89" s="358"/>
      <c r="E89" s="358"/>
      <c r="F89" s="358"/>
      <c r="G89" s="358"/>
      <c r="H89" s="358"/>
      <c r="I89" s="358"/>
      <c r="J89" s="358"/>
      <c r="K89" s="358"/>
      <c r="L89" s="358"/>
      <c r="M89" s="358"/>
      <c r="N89" s="358"/>
      <c r="O89" s="358"/>
      <c r="P89" s="358"/>
      <c r="Q89" s="358"/>
    </row>
  </sheetData>
  <mergeCells count="8">
    <mergeCell ref="B88:I88"/>
    <mergeCell ref="B89:Q89"/>
    <mergeCell ref="B1:I1"/>
    <mergeCell ref="G2:I2"/>
    <mergeCell ref="B3:I3"/>
    <mergeCell ref="B85:I85"/>
    <mergeCell ref="B86:I86"/>
    <mergeCell ref="B87:Q87"/>
  </mergeCells>
  <pageMargins left="1.1023622047244095" right="0.31496062992125984" top="0.35433070866141736" bottom="0.62992125984251968" header="0.35433070866141736" footer="0.35433070866141736"/>
  <pageSetup paperSize="9" scale="75" fitToHeight="0" orientation="landscape" r:id="rId1"/>
  <headerFooter alignWithMargins="0"/>
  <rowBreaks count="7" manualBreakCount="7">
    <brk id="12" max="8" man="1"/>
    <brk id="22" max="8" man="1"/>
    <brk id="32" max="8" man="1"/>
    <brk id="43" max="8" man="1"/>
    <brk id="57" max="8" man="1"/>
    <brk id="71" max="8" man="1"/>
    <brk id="87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view="pageBreakPreview" topLeftCell="A22" zoomScaleSheetLayoutView="100" workbookViewId="0">
      <selection activeCell="E13" sqref="E13"/>
    </sheetView>
  </sheetViews>
  <sheetFormatPr defaultRowHeight="12.75" x14ac:dyDescent="0.2"/>
  <cols>
    <col min="1" max="1" width="17" style="87" customWidth="1"/>
    <col min="2" max="2" width="14.85546875" style="87" customWidth="1"/>
    <col min="3" max="3" width="15.140625" style="87" customWidth="1"/>
    <col min="4" max="4" width="41.140625" style="87" customWidth="1"/>
    <col min="5" max="5" width="40.5703125" style="87" customWidth="1"/>
    <col min="6" max="6" width="14.140625" style="87" customWidth="1"/>
    <col min="7" max="16384" width="9.140625" style="87"/>
  </cols>
  <sheetData>
    <row r="1" spans="1:6" ht="15" x14ac:dyDescent="0.25">
      <c r="F1" s="123" t="s">
        <v>644</v>
      </c>
    </row>
    <row r="2" spans="1:6" ht="15" x14ac:dyDescent="0.25">
      <c r="F2" s="122" t="s">
        <v>100</v>
      </c>
    </row>
    <row r="3" spans="1:6" ht="15" x14ac:dyDescent="0.25">
      <c r="F3" s="121" t="s">
        <v>643</v>
      </c>
    </row>
    <row r="4" spans="1:6" ht="15" x14ac:dyDescent="0.25">
      <c r="E4" s="372"/>
      <c r="F4" s="372"/>
    </row>
    <row r="5" spans="1:6" ht="15" x14ac:dyDescent="0.25">
      <c r="E5" s="121"/>
      <c r="F5" s="121"/>
    </row>
    <row r="6" spans="1:6" ht="18" x14ac:dyDescent="0.25">
      <c r="A6" s="373" t="s">
        <v>642</v>
      </c>
      <c r="B6" s="373"/>
      <c r="C6" s="373"/>
      <c r="D6" s="373"/>
      <c r="E6" s="373"/>
      <c r="F6" s="373"/>
    </row>
    <row r="7" spans="1:6" ht="20.25" x14ac:dyDescent="0.3">
      <c r="A7" s="373" t="s">
        <v>641</v>
      </c>
      <c r="B7" s="373"/>
      <c r="C7" s="373"/>
      <c r="D7" s="373"/>
      <c r="E7" s="373"/>
      <c r="F7" s="373"/>
    </row>
    <row r="8" spans="1:6" ht="18" x14ac:dyDescent="0.25">
      <c r="A8" s="373" t="s">
        <v>640</v>
      </c>
      <c r="B8" s="373"/>
      <c r="C8" s="373"/>
      <c r="D8" s="373"/>
      <c r="E8" s="373"/>
      <c r="F8" s="373"/>
    </row>
    <row r="9" spans="1:6" x14ac:dyDescent="0.2">
      <c r="F9" s="120" t="s">
        <v>3</v>
      </c>
    </row>
    <row r="10" spans="1:6" ht="48" customHeight="1" x14ac:dyDescent="0.2">
      <c r="A10" s="365" t="s">
        <v>639</v>
      </c>
      <c r="B10" s="365" t="s">
        <v>638</v>
      </c>
      <c r="C10" s="365" t="s">
        <v>555</v>
      </c>
      <c r="D10" s="375" t="s">
        <v>637</v>
      </c>
      <c r="E10" s="365" t="s">
        <v>636</v>
      </c>
      <c r="F10" s="365" t="s">
        <v>635</v>
      </c>
    </row>
    <row r="11" spans="1:6" ht="52.5" customHeight="1" x14ac:dyDescent="0.2">
      <c r="A11" s="374"/>
      <c r="B11" s="374"/>
      <c r="C11" s="374"/>
      <c r="D11" s="376"/>
      <c r="E11" s="366"/>
      <c r="F11" s="367"/>
    </row>
    <row r="12" spans="1:6" ht="14.25" customHeight="1" x14ac:dyDescent="0.25">
      <c r="A12" s="119">
        <v>1</v>
      </c>
      <c r="B12" s="118">
        <v>2</v>
      </c>
      <c r="C12" s="118">
        <v>3</v>
      </c>
      <c r="D12" s="118">
        <v>4</v>
      </c>
      <c r="E12" s="117">
        <v>5</v>
      </c>
      <c r="F12" s="116">
        <v>6</v>
      </c>
    </row>
    <row r="13" spans="1:6" ht="30.75" customHeight="1" x14ac:dyDescent="0.2">
      <c r="A13" s="114" t="s">
        <v>140</v>
      </c>
      <c r="B13" s="108"/>
      <c r="C13" s="108"/>
      <c r="D13" s="113" t="s">
        <v>141</v>
      </c>
      <c r="E13" s="106"/>
      <c r="F13" s="112">
        <f>SUM(F14)</f>
        <v>455466.48000000004</v>
      </c>
    </row>
    <row r="14" spans="1:6" ht="35.25" customHeight="1" x14ac:dyDescent="0.2">
      <c r="A14" s="114" t="s">
        <v>142</v>
      </c>
      <c r="B14" s="108"/>
      <c r="C14" s="108"/>
      <c r="D14" s="113" t="s">
        <v>141</v>
      </c>
      <c r="E14" s="106"/>
      <c r="F14" s="112">
        <f>SUM(F15:F24)</f>
        <v>455466.48000000004</v>
      </c>
    </row>
    <row r="15" spans="1:6" ht="48.75" customHeight="1" x14ac:dyDescent="0.2">
      <c r="A15" s="110" t="s">
        <v>185</v>
      </c>
      <c r="B15" s="108">
        <v>9180</v>
      </c>
      <c r="C15" s="109" t="s">
        <v>170</v>
      </c>
      <c r="D15" s="108" t="s">
        <v>609</v>
      </c>
      <c r="E15" s="106" t="s">
        <v>634</v>
      </c>
      <c r="F15" s="111">
        <v>120000</v>
      </c>
    </row>
    <row r="16" spans="1:6" ht="48.75" customHeight="1" x14ac:dyDescent="0.2">
      <c r="A16" s="110" t="s">
        <v>185</v>
      </c>
      <c r="B16" s="108">
        <v>9180</v>
      </c>
      <c r="C16" s="109" t="s">
        <v>170</v>
      </c>
      <c r="D16" s="108" t="s">
        <v>609</v>
      </c>
      <c r="E16" s="106" t="s">
        <v>633</v>
      </c>
      <c r="F16" s="111">
        <v>85700</v>
      </c>
    </row>
    <row r="17" spans="1:6" ht="48.75" customHeight="1" x14ac:dyDescent="0.2">
      <c r="A17" s="110" t="s">
        <v>185</v>
      </c>
      <c r="B17" s="108">
        <v>9180</v>
      </c>
      <c r="C17" s="109" t="s">
        <v>170</v>
      </c>
      <c r="D17" s="108" t="s">
        <v>609</v>
      </c>
      <c r="E17" s="106" t="s">
        <v>632</v>
      </c>
      <c r="F17" s="111">
        <v>6289.51</v>
      </c>
    </row>
    <row r="18" spans="1:6" ht="48.75" customHeight="1" x14ac:dyDescent="0.2">
      <c r="A18" s="110" t="s">
        <v>185</v>
      </c>
      <c r="B18" s="108">
        <v>9180</v>
      </c>
      <c r="C18" s="109" t="s">
        <v>170</v>
      </c>
      <c r="D18" s="108" t="s">
        <v>609</v>
      </c>
      <c r="E18" s="106" t="s">
        <v>631</v>
      </c>
      <c r="F18" s="111">
        <v>98600</v>
      </c>
    </row>
    <row r="19" spans="1:6" ht="48.75" customHeight="1" x14ac:dyDescent="0.2">
      <c r="A19" s="110" t="s">
        <v>185</v>
      </c>
      <c r="B19" s="108">
        <v>9180</v>
      </c>
      <c r="C19" s="109" t="s">
        <v>170</v>
      </c>
      <c r="D19" s="108" t="s">
        <v>609</v>
      </c>
      <c r="E19" s="106" t="s">
        <v>630</v>
      </c>
      <c r="F19" s="111">
        <v>30724.52</v>
      </c>
    </row>
    <row r="20" spans="1:6" ht="48.75" customHeight="1" x14ac:dyDescent="0.2">
      <c r="A20" s="110" t="s">
        <v>185</v>
      </c>
      <c r="B20" s="108">
        <v>9180</v>
      </c>
      <c r="C20" s="109" t="s">
        <v>170</v>
      </c>
      <c r="D20" s="108" t="s">
        <v>609</v>
      </c>
      <c r="E20" s="106" t="s">
        <v>629</v>
      </c>
      <c r="F20" s="111">
        <v>37267.18</v>
      </c>
    </row>
    <row r="21" spans="1:6" ht="48.75" customHeight="1" x14ac:dyDescent="0.2">
      <c r="A21" s="110" t="s">
        <v>185</v>
      </c>
      <c r="B21" s="108">
        <v>9180</v>
      </c>
      <c r="C21" s="109" t="s">
        <v>170</v>
      </c>
      <c r="D21" s="108" t="s">
        <v>609</v>
      </c>
      <c r="E21" s="106" t="s">
        <v>628</v>
      </c>
      <c r="F21" s="111">
        <v>3500</v>
      </c>
    </row>
    <row r="22" spans="1:6" ht="48.75" customHeight="1" x14ac:dyDescent="0.2">
      <c r="A22" s="110" t="s">
        <v>185</v>
      </c>
      <c r="B22" s="108">
        <v>9180</v>
      </c>
      <c r="C22" s="109" t="s">
        <v>170</v>
      </c>
      <c r="D22" s="108" t="s">
        <v>609</v>
      </c>
      <c r="E22" s="106" t="s">
        <v>627</v>
      </c>
      <c r="F22" s="111">
        <v>24985.27</v>
      </c>
    </row>
    <row r="23" spans="1:6" ht="48.75" customHeight="1" x14ac:dyDescent="0.2">
      <c r="A23" s="110" t="s">
        <v>185</v>
      </c>
      <c r="B23" s="108">
        <v>9180</v>
      </c>
      <c r="C23" s="109" t="s">
        <v>170</v>
      </c>
      <c r="D23" s="108" t="s">
        <v>609</v>
      </c>
      <c r="E23" s="106" t="s">
        <v>626</v>
      </c>
      <c r="F23" s="111">
        <v>33400</v>
      </c>
    </row>
    <row r="24" spans="1:6" ht="48.75" customHeight="1" x14ac:dyDescent="0.2">
      <c r="A24" s="110" t="s">
        <v>185</v>
      </c>
      <c r="B24" s="108">
        <v>9180</v>
      </c>
      <c r="C24" s="109" t="s">
        <v>170</v>
      </c>
      <c r="D24" s="108" t="s">
        <v>609</v>
      </c>
      <c r="E24" s="106" t="s">
        <v>625</v>
      </c>
      <c r="F24" s="111">
        <v>15000</v>
      </c>
    </row>
    <row r="25" spans="1:6" ht="41.25" customHeight="1" x14ac:dyDescent="0.2">
      <c r="A25" s="114" t="s">
        <v>188</v>
      </c>
      <c r="B25" s="108"/>
      <c r="C25" s="109"/>
      <c r="D25" s="113" t="s">
        <v>189</v>
      </c>
      <c r="E25" s="106"/>
      <c r="F25" s="112">
        <f>SUM(F26)</f>
        <v>65259</v>
      </c>
    </row>
    <row r="26" spans="1:6" ht="43.5" customHeight="1" x14ac:dyDescent="0.2">
      <c r="A26" s="114" t="s">
        <v>190</v>
      </c>
      <c r="B26" s="108"/>
      <c r="C26" s="109"/>
      <c r="D26" s="113" t="s">
        <v>189</v>
      </c>
      <c r="E26" s="106"/>
      <c r="F26" s="112">
        <f>SUM(F27:F30)</f>
        <v>65259</v>
      </c>
    </row>
    <row r="27" spans="1:6" ht="170.25" customHeight="1" x14ac:dyDescent="0.2">
      <c r="A27" s="110" t="s">
        <v>233</v>
      </c>
      <c r="B27" s="108">
        <v>9180</v>
      </c>
      <c r="C27" s="109" t="s">
        <v>170</v>
      </c>
      <c r="D27" s="108" t="s">
        <v>609</v>
      </c>
      <c r="E27" s="106" t="s">
        <v>624</v>
      </c>
      <c r="F27" s="111">
        <v>4763</v>
      </c>
    </row>
    <row r="28" spans="1:6" ht="163.5" customHeight="1" x14ac:dyDescent="0.2">
      <c r="A28" s="110" t="s">
        <v>233</v>
      </c>
      <c r="B28" s="108">
        <v>9180</v>
      </c>
      <c r="C28" s="109" t="s">
        <v>170</v>
      </c>
      <c r="D28" s="108" t="s">
        <v>609</v>
      </c>
      <c r="E28" s="106" t="s">
        <v>623</v>
      </c>
      <c r="F28" s="111">
        <v>10496</v>
      </c>
    </row>
    <row r="29" spans="1:6" ht="163.5" customHeight="1" x14ac:dyDescent="0.2">
      <c r="A29" s="110" t="s">
        <v>233</v>
      </c>
      <c r="B29" s="108">
        <v>9180</v>
      </c>
      <c r="C29" s="109" t="s">
        <v>170</v>
      </c>
      <c r="D29" s="108" t="s">
        <v>609</v>
      </c>
      <c r="E29" s="115" t="s">
        <v>622</v>
      </c>
      <c r="F29" s="111">
        <v>25000</v>
      </c>
    </row>
    <row r="30" spans="1:6" ht="163.5" customHeight="1" x14ac:dyDescent="0.2">
      <c r="A30" s="110" t="s">
        <v>233</v>
      </c>
      <c r="B30" s="108">
        <v>9180</v>
      </c>
      <c r="C30" s="109" t="s">
        <v>170</v>
      </c>
      <c r="D30" s="108" t="s">
        <v>609</v>
      </c>
      <c r="E30" s="96" t="s">
        <v>621</v>
      </c>
      <c r="F30" s="111">
        <v>25000</v>
      </c>
    </row>
    <row r="31" spans="1:6" ht="72" customHeight="1" x14ac:dyDescent="0.2">
      <c r="A31" s="114" t="s">
        <v>423</v>
      </c>
      <c r="B31" s="108">
        <v>9180</v>
      </c>
      <c r="C31" s="109"/>
      <c r="D31" s="113" t="s">
        <v>620</v>
      </c>
      <c r="E31" s="106"/>
      <c r="F31" s="112">
        <f>SUM(F32)</f>
        <v>760407</v>
      </c>
    </row>
    <row r="32" spans="1:6" ht="62.25" customHeight="1" x14ac:dyDescent="0.2">
      <c r="A32" s="114" t="s">
        <v>425</v>
      </c>
      <c r="B32" s="108">
        <v>9180</v>
      </c>
      <c r="C32" s="109"/>
      <c r="D32" s="113" t="s">
        <v>620</v>
      </c>
      <c r="E32" s="106"/>
      <c r="F32" s="112">
        <f>SUM(F33:F37)</f>
        <v>760407</v>
      </c>
    </row>
    <row r="33" spans="1:6" ht="65.25" customHeight="1" x14ac:dyDescent="0.2">
      <c r="A33" s="110" t="s">
        <v>470</v>
      </c>
      <c r="B33" s="108">
        <v>9180</v>
      </c>
      <c r="C33" s="109" t="s">
        <v>170</v>
      </c>
      <c r="D33" s="108" t="s">
        <v>609</v>
      </c>
      <c r="E33" s="106" t="s">
        <v>619</v>
      </c>
      <c r="F33" s="111">
        <v>196068</v>
      </c>
    </row>
    <row r="34" spans="1:6" ht="68.25" customHeight="1" x14ac:dyDescent="0.2">
      <c r="A34" s="110" t="s">
        <v>470</v>
      </c>
      <c r="B34" s="108">
        <v>9180</v>
      </c>
      <c r="C34" s="109" t="s">
        <v>170</v>
      </c>
      <c r="D34" s="108" t="s">
        <v>609</v>
      </c>
      <c r="E34" s="106" t="s">
        <v>618</v>
      </c>
      <c r="F34" s="107">
        <v>199000</v>
      </c>
    </row>
    <row r="35" spans="1:6" ht="75" customHeight="1" x14ac:dyDescent="0.2">
      <c r="A35" s="110" t="s">
        <v>470</v>
      </c>
      <c r="B35" s="108">
        <v>9180</v>
      </c>
      <c r="C35" s="109" t="s">
        <v>170</v>
      </c>
      <c r="D35" s="108" t="s">
        <v>609</v>
      </c>
      <c r="E35" s="106" t="s">
        <v>617</v>
      </c>
      <c r="F35" s="107">
        <v>100000</v>
      </c>
    </row>
    <row r="36" spans="1:6" ht="69.75" customHeight="1" x14ac:dyDescent="0.2">
      <c r="A36" s="110" t="s">
        <v>470</v>
      </c>
      <c r="B36" s="108">
        <v>9180</v>
      </c>
      <c r="C36" s="109" t="s">
        <v>170</v>
      </c>
      <c r="D36" s="108" t="s">
        <v>609</v>
      </c>
      <c r="E36" s="106" t="s">
        <v>616</v>
      </c>
      <c r="F36" s="107">
        <v>229900</v>
      </c>
    </row>
    <row r="37" spans="1:6" ht="65.25" customHeight="1" x14ac:dyDescent="0.2">
      <c r="A37" s="110" t="s">
        <v>470</v>
      </c>
      <c r="B37" s="108">
        <v>9180</v>
      </c>
      <c r="C37" s="109" t="s">
        <v>170</v>
      </c>
      <c r="D37" s="108" t="s">
        <v>609</v>
      </c>
      <c r="E37" s="106" t="s">
        <v>615</v>
      </c>
      <c r="F37" s="107">
        <v>35439</v>
      </c>
    </row>
    <row r="38" spans="1:6" ht="51" customHeight="1" x14ac:dyDescent="0.25">
      <c r="A38" s="105" t="s">
        <v>476</v>
      </c>
      <c r="B38" s="105"/>
      <c r="C38" s="105"/>
      <c r="D38" s="104" t="s">
        <v>477</v>
      </c>
      <c r="E38" s="106"/>
      <c r="F38" s="102">
        <f>SUM(F39)</f>
        <v>1065661</v>
      </c>
    </row>
    <row r="39" spans="1:6" ht="46.5" customHeight="1" x14ac:dyDescent="0.25">
      <c r="A39" s="105" t="s">
        <v>478</v>
      </c>
      <c r="B39" s="105"/>
      <c r="C39" s="105"/>
      <c r="D39" s="104" t="s">
        <v>477</v>
      </c>
      <c r="E39" s="103"/>
      <c r="F39" s="102">
        <f>SUM(F40:F45)</f>
        <v>1065661</v>
      </c>
    </row>
    <row r="40" spans="1:6" s="94" customFormat="1" ht="64.5" customHeight="1" x14ac:dyDescent="0.2">
      <c r="A40" s="98">
        <v>4719180</v>
      </c>
      <c r="B40" s="98">
        <v>9180</v>
      </c>
      <c r="C40" s="97" t="s">
        <v>170</v>
      </c>
      <c r="D40" s="96" t="s">
        <v>609</v>
      </c>
      <c r="E40" s="101" t="s">
        <v>614</v>
      </c>
      <c r="F40" s="100">
        <v>922423</v>
      </c>
    </row>
    <row r="41" spans="1:6" s="94" customFormat="1" ht="79.5" customHeight="1" x14ac:dyDescent="0.2">
      <c r="A41" s="98">
        <v>4719180</v>
      </c>
      <c r="B41" s="98">
        <v>9180</v>
      </c>
      <c r="C41" s="97" t="s">
        <v>170</v>
      </c>
      <c r="D41" s="96" t="s">
        <v>609</v>
      </c>
      <c r="E41" s="96" t="s">
        <v>613</v>
      </c>
      <c r="F41" s="99">
        <v>25000</v>
      </c>
    </row>
    <row r="42" spans="1:6" s="94" customFormat="1" ht="79.5" customHeight="1" x14ac:dyDescent="0.2">
      <c r="A42" s="98">
        <v>4719180</v>
      </c>
      <c r="B42" s="98">
        <v>9180</v>
      </c>
      <c r="C42" s="97" t="s">
        <v>170</v>
      </c>
      <c r="D42" s="96" t="s">
        <v>609</v>
      </c>
      <c r="E42" s="96" t="s">
        <v>612</v>
      </c>
      <c r="F42" s="95">
        <v>30960</v>
      </c>
    </row>
    <row r="43" spans="1:6" s="94" customFormat="1" ht="121.5" customHeight="1" x14ac:dyDescent="0.2">
      <c r="A43" s="98">
        <v>4719180</v>
      </c>
      <c r="B43" s="98">
        <v>9180</v>
      </c>
      <c r="C43" s="97" t="s">
        <v>170</v>
      </c>
      <c r="D43" s="96" t="s">
        <v>609</v>
      </c>
      <c r="E43" s="96" t="s">
        <v>611</v>
      </c>
      <c r="F43" s="95">
        <v>7000</v>
      </c>
    </row>
    <row r="44" spans="1:6" s="94" customFormat="1" ht="117" customHeight="1" x14ac:dyDescent="0.2">
      <c r="A44" s="98">
        <v>4719180</v>
      </c>
      <c r="B44" s="98">
        <v>9180</v>
      </c>
      <c r="C44" s="97" t="s">
        <v>170</v>
      </c>
      <c r="D44" s="96" t="s">
        <v>609</v>
      </c>
      <c r="E44" s="96" t="s">
        <v>610</v>
      </c>
      <c r="F44" s="95">
        <v>17000</v>
      </c>
    </row>
    <row r="45" spans="1:6" s="94" customFormat="1" ht="64.5" customHeight="1" x14ac:dyDescent="0.2">
      <c r="A45" s="98">
        <v>4719180</v>
      </c>
      <c r="B45" s="98">
        <v>9180</v>
      </c>
      <c r="C45" s="97" t="s">
        <v>170</v>
      </c>
      <c r="D45" s="96" t="s">
        <v>609</v>
      </c>
      <c r="E45" s="96" t="s">
        <v>608</v>
      </c>
      <c r="F45" s="95">
        <v>63278</v>
      </c>
    </row>
    <row r="46" spans="1:6" ht="21" customHeight="1" x14ac:dyDescent="0.2">
      <c r="A46" s="368" t="s">
        <v>607</v>
      </c>
      <c r="B46" s="369"/>
      <c r="C46" s="369"/>
      <c r="D46" s="369"/>
      <c r="E46" s="370"/>
      <c r="F46" s="93">
        <f>SUM(F13+F25+F31+F38)</f>
        <v>2346793.48</v>
      </c>
    </row>
    <row r="47" spans="1:6" ht="21" customHeight="1" x14ac:dyDescent="0.2">
      <c r="A47" s="92"/>
      <c r="B47" s="92"/>
      <c r="C47" s="92"/>
      <c r="D47" s="92"/>
      <c r="E47" s="92"/>
      <c r="F47" s="91"/>
    </row>
    <row r="48" spans="1:6" s="88" customFormat="1" ht="21" customHeight="1" x14ac:dyDescent="0.2">
      <c r="A48" s="90"/>
      <c r="B48" s="90"/>
      <c r="C48" s="90"/>
      <c r="D48" s="90"/>
      <c r="E48" s="90"/>
      <c r="F48" s="89"/>
    </row>
    <row r="49" spans="1:6" ht="15.75" x14ac:dyDescent="0.25">
      <c r="A49" s="371" t="s">
        <v>606</v>
      </c>
      <c r="B49" s="371"/>
      <c r="C49" s="371"/>
      <c r="D49" s="371"/>
      <c r="E49" s="371"/>
      <c r="F49" s="371"/>
    </row>
  </sheetData>
  <mergeCells count="12">
    <mergeCell ref="E10:E11"/>
    <mergeCell ref="F10:F11"/>
    <mergeCell ref="A46:E46"/>
    <mergeCell ref="A49:F49"/>
    <mergeCell ref="E4:F4"/>
    <mergeCell ref="A6:F6"/>
    <mergeCell ref="A7:F7"/>
    <mergeCell ref="A8:F8"/>
    <mergeCell ref="A10:A11"/>
    <mergeCell ref="B10:B11"/>
    <mergeCell ref="C10:C11"/>
    <mergeCell ref="D10:D11"/>
  </mergeCells>
  <pageMargins left="0.19685039370078741" right="0.19685039370078741" top="0.19685039370078741" bottom="0" header="0" footer="0"/>
  <pageSetup paperSize="9" scale="74" fitToWidth="0" fitToHeight="0" orientation="portrait" r:id="rId1"/>
  <headerFooter alignWithMargins="0"/>
  <rowBreaks count="1" manualBreakCount="1">
    <brk id="27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view="pageBreakPreview" topLeftCell="A27" zoomScaleSheetLayoutView="100" workbookViewId="0">
      <selection activeCell="E33" sqref="E33"/>
    </sheetView>
  </sheetViews>
  <sheetFormatPr defaultRowHeight="12.75" x14ac:dyDescent="0.2"/>
  <cols>
    <col min="1" max="1" width="17" style="124" customWidth="1"/>
    <col min="2" max="2" width="13.42578125" style="124" customWidth="1"/>
    <col min="3" max="3" width="15.140625" style="124" customWidth="1"/>
    <col min="4" max="4" width="41.140625" style="124" customWidth="1"/>
    <col min="5" max="5" width="39.42578125" style="124" customWidth="1"/>
    <col min="6" max="6" width="16" style="124" customWidth="1"/>
    <col min="7" max="16384" width="9.140625" style="124"/>
  </cols>
  <sheetData>
    <row r="1" spans="1:7" ht="15" x14ac:dyDescent="0.25">
      <c r="F1" s="154" t="s">
        <v>667</v>
      </c>
    </row>
    <row r="2" spans="1:7" ht="15" x14ac:dyDescent="0.25">
      <c r="F2" s="153" t="s">
        <v>100</v>
      </c>
    </row>
    <row r="3" spans="1:7" ht="15" x14ac:dyDescent="0.25">
      <c r="F3" s="152" t="s">
        <v>666</v>
      </c>
    </row>
    <row r="4" spans="1:7" ht="15" x14ac:dyDescent="0.25">
      <c r="E4" s="381"/>
      <c r="F4" s="381"/>
      <c r="G4" s="381"/>
    </row>
    <row r="5" spans="1:7" ht="18" x14ac:dyDescent="0.25">
      <c r="A5" s="382" t="s">
        <v>642</v>
      </c>
      <c r="B5" s="382"/>
      <c r="C5" s="382"/>
      <c r="D5" s="382"/>
      <c r="E5" s="382"/>
      <c r="F5" s="382"/>
    </row>
    <row r="6" spans="1:7" ht="20.25" x14ac:dyDescent="0.3">
      <c r="A6" s="382" t="s">
        <v>665</v>
      </c>
      <c r="B6" s="382"/>
      <c r="C6" s="382"/>
      <c r="D6" s="382"/>
      <c r="E6" s="382"/>
      <c r="F6" s="382"/>
    </row>
    <row r="7" spans="1:7" ht="18" x14ac:dyDescent="0.25">
      <c r="A7" s="382" t="s">
        <v>664</v>
      </c>
      <c r="B7" s="382"/>
      <c r="C7" s="382"/>
      <c r="D7" s="382"/>
      <c r="E7" s="382"/>
      <c r="F7" s="382"/>
    </row>
    <row r="8" spans="1:7" x14ac:dyDescent="0.2">
      <c r="F8" s="151" t="s">
        <v>3</v>
      </c>
    </row>
    <row r="9" spans="1:7" ht="48" customHeight="1" x14ac:dyDescent="0.2">
      <c r="A9" s="383" t="s">
        <v>639</v>
      </c>
      <c r="B9" s="383" t="s">
        <v>638</v>
      </c>
      <c r="C9" s="383" t="s">
        <v>555</v>
      </c>
      <c r="D9" s="385" t="s">
        <v>663</v>
      </c>
      <c r="E9" s="383" t="s">
        <v>636</v>
      </c>
      <c r="F9" s="383" t="s">
        <v>635</v>
      </c>
    </row>
    <row r="10" spans="1:7" ht="52.5" customHeight="1" x14ac:dyDescent="0.2">
      <c r="A10" s="384"/>
      <c r="B10" s="384"/>
      <c r="C10" s="384"/>
      <c r="D10" s="386"/>
      <c r="E10" s="387"/>
      <c r="F10" s="388"/>
    </row>
    <row r="11" spans="1:7" ht="14.25" customHeight="1" x14ac:dyDescent="0.25">
      <c r="A11" s="150">
        <v>1</v>
      </c>
      <c r="B11" s="146">
        <v>2</v>
      </c>
      <c r="C11" s="146">
        <v>3</v>
      </c>
      <c r="D11" s="146">
        <v>4</v>
      </c>
      <c r="E11" s="144">
        <v>5</v>
      </c>
      <c r="F11" s="149">
        <v>6</v>
      </c>
    </row>
    <row r="12" spans="1:7" ht="37.5" customHeight="1" x14ac:dyDescent="0.25">
      <c r="A12" s="148" t="s">
        <v>140</v>
      </c>
      <c r="B12" s="146"/>
      <c r="C12" s="146"/>
      <c r="D12" s="145" t="s">
        <v>141</v>
      </c>
      <c r="E12" s="144"/>
      <c r="F12" s="143">
        <v>20000</v>
      </c>
    </row>
    <row r="13" spans="1:7" ht="31.5" customHeight="1" x14ac:dyDescent="0.25">
      <c r="A13" s="147" t="s">
        <v>142</v>
      </c>
      <c r="B13" s="146"/>
      <c r="C13" s="146"/>
      <c r="D13" s="145" t="s">
        <v>141</v>
      </c>
      <c r="E13" s="144"/>
      <c r="F13" s="143">
        <v>20000</v>
      </c>
    </row>
    <row r="14" spans="1:7" ht="119.25" customHeight="1" x14ac:dyDescent="0.2">
      <c r="A14" s="142" t="s">
        <v>181</v>
      </c>
      <c r="B14" s="141">
        <v>9140</v>
      </c>
      <c r="C14" s="130" t="s">
        <v>183</v>
      </c>
      <c r="D14" s="129" t="s">
        <v>184</v>
      </c>
      <c r="E14" s="128" t="s">
        <v>662</v>
      </c>
      <c r="F14" s="140">
        <v>20000</v>
      </c>
    </row>
    <row r="15" spans="1:7" ht="66.75" customHeight="1" x14ac:dyDescent="0.25">
      <c r="A15" s="138" t="s">
        <v>423</v>
      </c>
      <c r="B15" s="138"/>
      <c r="C15" s="138"/>
      <c r="D15" s="137" t="s">
        <v>661</v>
      </c>
      <c r="E15" s="139"/>
      <c r="F15" s="135">
        <v>3943026</v>
      </c>
    </row>
    <row r="16" spans="1:7" ht="66.75" customHeight="1" x14ac:dyDescent="0.25">
      <c r="A16" s="138" t="s">
        <v>425</v>
      </c>
      <c r="B16" s="138"/>
      <c r="C16" s="138"/>
      <c r="D16" s="137" t="s">
        <v>661</v>
      </c>
      <c r="E16" s="136"/>
      <c r="F16" s="135">
        <f>SUM(F17:F21)</f>
        <v>3943026</v>
      </c>
    </row>
    <row r="17" spans="1:6" s="126" customFormat="1" ht="30.75" customHeight="1" x14ac:dyDescent="0.2">
      <c r="A17" s="131">
        <v>4019140</v>
      </c>
      <c r="B17" s="131">
        <v>9140</v>
      </c>
      <c r="C17" s="130" t="s">
        <v>183</v>
      </c>
      <c r="D17" s="129" t="s">
        <v>184</v>
      </c>
      <c r="E17" s="128" t="s">
        <v>660</v>
      </c>
      <c r="F17" s="127">
        <v>950026</v>
      </c>
    </row>
    <row r="18" spans="1:6" s="126" customFormat="1" ht="51" customHeight="1" x14ac:dyDescent="0.2">
      <c r="A18" s="131">
        <v>4019140</v>
      </c>
      <c r="B18" s="131">
        <v>9140</v>
      </c>
      <c r="C18" s="130" t="s">
        <v>183</v>
      </c>
      <c r="D18" s="129" t="s">
        <v>184</v>
      </c>
      <c r="E18" s="128" t="s">
        <v>659</v>
      </c>
      <c r="F18" s="127">
        <v>40000</v>
      </c>
    </row>
    <row r="19" spans="1:6" s="126" customFormat="1" ht="126.75" customHeight="1" x14ac:dyDescent="0.2">
      <c r="A19" s="131">
        <v>4019140</v>
      </c>
      <c r="B19" s="131">
        <v>9140</v>
      </c>
      <c r="C19" s="130" t="s">
        <v>183</v>
      </c>
      <c r="D19" s="129" t="s">
        <v>184</v>
      </c>
      <c r="E19" s="128" t="s">
        <v>658</v>
      </c>
      <c r="F19" s="127">
        <v>154000</v>
      </c>
    </row>
    <row r="20" spans="1:6" s="126" customFormat="1" ht="43.5" customHeight="1" x14ac:dyDescent="0.2">
      <c r="A20" s="131">
        <v>4019140</v>
      </c>
      <c r="B20" s="131">
        <v>9140</v>
      </c>
      <c r="C20" s="130" t="s">
        <v>183</v>
      </c>
      <c r="D20" s="129" t="s">
        <v>184</v>
      </c>
      <c r="E20" s="128" t="s">
        <v>657</v>
      </c>
      <c r="F20" s="127">
        <v>2600000</v>
      </c>
    </row>
    <row r="21" spans="1:6" s="126" customFormat="1" ht="56.25" customHeight="1" x14ac:dyDescent="0.2">
      <c r="A21" s="131">
        <v>4019140</v>
      </c>
      <c r="B21" s="131">
        <v>9140</v>
      </c>
      <c r="C21" s="130" t="s">
        <v>183</v>
      </c>
      <c r="D21" s="129" t="s">
        <v>184</v>
      </c>
      <c r="E21" s="128" t="s">
        <v>656</v>
      </c>
      <c r="F21" s="127">
        <v>199000</v>
      </c>
    </row>
    <row r="22" spans="1:6" s="126" customFormat="1" ht="33" customHeight="1" x14ac:dyDescent="0.2">
      <c r="A22" s="134">
        <v>4700000</v>
      </c>
      <c r="B22" s="131"/>
      <c r="C22" s="130"/>
      <c r="D22" s="133" t="s">
        <v>477</v>
      </c>
      <c r="E22" s="128"/>
      <c r="F22" s="132">
        <f>SUM(F24:F33)</f>
        <v>25850706</v>
      </c>
    </row>
    <row r="23" spans="1:6" s="126" customFormat="1" ht="33" customHeight="1" x14ac:dyDescent="0.2">
      <c r="A23" s="134">
        <v>4710000</v>
      </c>
      <c r="B23" s="131"/>
      <c r="C23" s="130"/>
      <c r="D23" s="133" t="s">
        <v>477</v>
      </c>
      <c r="E23" s="128"/>
      <c r="F23" s="132">
        <f>SUM(F24:F33)</f>
        <v>25850706</v>
      </c>
    </row>
    <row r="24" spans="1:6" s="126" customFormat="1" ht="97.5" customHeight="1" x14ac:dyDescent="0.2">
      <c r="A24" s="131">
        <v>4719140</v>
      </c>
      <c r="B24" s="131">
        <v>9140</v>
      </c>
      <c r="C24" s="130" t="s">
        <v>183</v>
      </c>
      <c r="D24" s="129" t="s">
        <v>184</v>
      </c>
      <c r="E24" s="128" t="s">
        <v>655</v>
      </c>
      <c r="F24" s="127">
        <v>49836</v>
      </c>
    </row>
    <row r="25" spans="1:6" s="126" customFormat="1" ht="73.5" customHeight="1" x14ac:dyDescent="0.2">
      <c r="A25" s="131">
        <v>4719140</v>
      </c>
      <c r="B25" s="131">
        <v>9140</v>
      </c>
      <c r="C25" s="130" t="s">
        <v>183</v>
      </c>
      <c r="D25" s="129" t="s">
        <v>184</v>
      </c>
      <c r="E25" s="128" t="s">
        <v>654</v>
      </c>
      <c r="F25" s="127">
        <v>1328834</v>
      </c>
    </row>
    <row r="26" spans="1:6" s="126" customFormat="1" ht="81" customHeight="1" x14ac:dyDescent="0.2">
      <c r="A26" s="131">
        <v>4719140</v>
      </c>
      <c r="B26" s="131">
        <v>9140</v>
      </c>
      <c r="C26" s="130" t="s">
        <v>183</v>
      </c>
      <c r="D26" s="129" t="s">
        <v>184</v>
      </c>
      <c r="E26" s="128" t="s">
        <v>653</v>
      </c>
      <c r="F26" s="127">
        <v>1407824</v>
      </c>
    </row>
    <row r="27" spans="1:6" s="126" customFormat="1" ht="57.75" customHeight="1" x14ac:dyDescent="0.2">
      <c r="A27" s="131">
        <v>4719140</v>
      </c>
      <c r="B27" s="131">
        <v>9140</v>
      </c>
      <c r="C27" s="130" t="s">
        <v>183</v>
      </c>
      <c r="D27" s="129" t="s">
        <v>184</v>
      </c>
      <c r="E27" s="128" t="s">
        <v>652</v>
      </c>
      <c r="F27" s="127">
        <v>1460000</v>
      </c>
    </row>
    <row r="28" spans="1:6" s="126" customFormat="1" ht="62.25" customHeight="1" x14ac:dyDescent="0.2">
      <c r="A28" s="131">
        <v>4719140</v>
      </c>
      <c r="B28" s="131">
        <v>9140</v>
      </c>
      <c r="C28" s="130" t="s">
        <v>183</v>
      </c>
      <c r="D28" s="129" t="s">
        <v>184</v>
      </c>
      <c r="E28" s="128" t="s">
        <v>651</v>
      </c>
      <c r="F28" s="127">
        <v>4291351</v>
      </c>
    </row>
    <row r="29" spans="1:6" s="126" customFormat="1" ht="62.25" customHeight="1" x14ac:dyDescent="0.2">
      <c r="A29" s="131">
        <v>4719140</v>
      </c>
      <c r="B29" s="131">
        <v>9140</v>
      </c>
      <c r="C29" s="130" t="s">
        <v>183</v>
      </c>
      <c r="D29" s="129" t="s">
        <v>184</v>
      </c>
      <c r="E29" s="128" t="s">
        <v>650</v>
      </c>
      <c r="F29" s="127">
        <v>8925000</v>
      </c>
    </row>
    <row r="30" spans="1:6" s="126" customFormat="1" ht="62.25" customHeight="1" x14ac:dyDescent="0.2">
      <c r="A30" s="131">
        <v>4719140</v>
      </c>
      <c r="B30" s="131">
        <v>9140</v>
      </c>
      <c r="C30" s="130" t="s">
        <v>183</v>
      </c>
      <c r="D30" s="129" t="s">
        <v>184</v>
      </c>
      <c r="E30" s="128" t="s">
        <v>649</v>
      </c>
      <c r="F30" s="127">
        <v>100000</v>
      </c>
    </row>
    <row r="31" spans="1:6" s="126" customFormat="1" ht="84" customHeight="1" x14ac:dyDescent="0.2">
      <c r="A31" s="131">
        <v>4719140</v>
      </c>
      <c r="B31" s="131">
        <v>9140</v>
      </c>
      <c r="C31" s="130" t="s">
        <v>183</v>
      </c>
      <c r="D31" s="129" t="s">
        <v>184</v>
      </c>
      <c r="E31" s="128" t="s">
        <v>648</v>
      </c>
      <c r="F31" s="127">
        <v>650000</v>
      </c>
    </row>
    <row r="32" spans="1:6" s="126" customFormat="1" ht="76.5" customHeight="1" x14ac:dyDescent="0.2">
      <c r="A32" s="131">
        <v>4719140</v>
      </c>
      <c r="B32" s="131">
        <v>9140</v>
      </c>
      <c r="C32" s="130" t="s">
        <v>183</v>
      </c>
      <c r="D32" s="129" t="s">
        <v>184</v>
      </c>
      <c r="E32" s="128" t="s">
        <v>647</v>
      </c>
      <c r="F32" s="127">
        <v>150000</v>
      </c>
    </row>
    <row r="33" spans="1:6" s="126" customFormat="1" ht="63" customHeight="1" x14ac:dyDescent="0.2">
      <c r="A33" s="131">
        <v>4719140</v>
      </c>
      <c r="B33" s="131">
        <v>9140</v>
      </c>
      <c r="C33" s="130" t="s">
        <v>183</v>
      </c>
      <c r="D33" s="129" t="s">
        <v>184</v>
      </c>
      <c r="E33" s="128" t="s">
        <v>646</v>
      </c>
      <c r="F33" s="127">
        <v>7487861</v>
      </c>
    </row>
    <row r="34" spans="1:6" ht="21" customHeight="1" x14ac:dyDescent="0.2">
      <c r="A34" s="377" t="s">
        <v>607</v>
      </c>
      <c r="B34" s="378"/>
      <c r="C34" s="378"/>
      <c r="D34" s="378"/>
      <c r="E34" s="379"/>
      <c r="F34" s="125">
        <f>SUM(F13+F16+F23)</f>
        <v>29813732</v>
      </c>
    </row>
    <row r="35" spans="1:6" ht="39" customHeight="1" x14ac:dyDescent="0.25">
      <c r="A35" s="380" t="s">
        <v>645</v>
      </c>
      <c r="B35" s="380"/>
      <c r="C35" s="380"/>
      <c r="D35" s="380"/>
      <c r="E35" s="380"/>
      <c r="F35" s="380"/>
    </row>
  </sheetData>
  <mergeCells count="12">
    <mergeCell ref="A34:E34"/>
    <mergeCell ref="A35:F35"/>
    <mergeCell ref="E4:G4"/>
    <mergeCell ref="A5:F5"/>
    <mergeCell ref="A6:F6"/>
    <mergeCell ref="A7:F7"/>
    <mergeCell ref="A9:A10"/>
    <mergeCell ref="B9:B10"/>
    <mergeCell ref="C9:C10"/>
    <mergeCell ref="D9:D10"/>
    <mergeCell ref="E9:E10"/>
    <mergeCell ref="F9:F10"/>
  </mergeCells>
  <pageMargins left="0.19685039370078741" right="0.19685039370078741" top="0.19685039370078741" bottom="0.19685039370078741" header="0" footer="0"/>
  <pageSetup paperSize="9" scale="78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Додаток 1</vt:lpstr>
      <vt:lpstr>Додаток 2</vt:lpstr>
      <vt:lpstr>Додаток 3</vt:lpstr>
      <vt:lpstr>Додаток 4</vt:lpstr>
      <vt:lpstr>Додаток 5</vt:lpstr>
      <vt:lpstr>Додаток 6</vt:lpstr>
      <vt:lpstr>Додаток 7</vt:lpstr>
      <vt:lpstr>Додаток 8</vt:lpstr>
      <vt:lpstr>Додаток 9</vt:lpstr>
      <vt:lpstr>'Додаток 5'!Область_печати</vt:lpstr>
      <vt:lpstr>'Додаток 6'!Область_печати</vt:lpstr>
      <vt:lpstr>'Додаток 7'!Область_печати</vt:lpstr>
      <vt:lpstr>'Додаток 8'!Область_печати</vt:lpstr>
      <vt:lpstr>'Додаток 9'!Область_печати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Kab412-1</cp:lastModifiedBy>
  <cp:lastPrinted>2017-09-13T05:34:30Z</cp:lastPrinted>
  <dcterms:created xsi:type="dcterms:W3CDTF">2017-09-11T05:35:39Z</dcterms:created>
  <dcterms:modified xsi:type="dcterms:W3CDTF">2017-09-13T12:31:32Z</dcterms:modified>
</cp:coreProperties>
</file>