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45" yWindow="1875" windowWidth="1980" windowHeight="1170" tabRatio="728"/>
  </bookViews>
  <sheets>
    <sheet name="IV кв. 19" sheetId="25" r:id="rId1"/>
  </sheets>
  <definedNames>
    <definedName name="Data" localSheetId="0">'IV кв. 19'!$A$13:$R$173</definedName>
    <definedName name="Data">#REF!</definedName>
    <definedName name="Date" localSheetId="0">'IV кв. 19'!$A$7</definedName>
    <definedName name="Date">#REF!</definedName>
    <definedName name="Date1" localSheetId="0">'IV кв. 19'!#REF!</definedName>
    <definedName name="Date1">#REF!</definedName>
    <definedName name="EXCEL_VER">12</definedName>
    <definedName name="PRINT_DATE">"18.01.2017 14:54:24"</definedName>
    <definedName name="PRINTER">"Eксель_Імпорт (XlRpt)  ДержКазначейство ЦА, Копичко Олександр"</definedName>
    <definedName name="REP_CREATOR">"Павленко"</definedName>
    <definedName name="_xlnm.Print_Titles" localSheetId="0">'IV кв. 19'!$8:$12</definedName>
    <definedName name="_xlnm.Print_Area" localSheetId="0">'IV кв. 19'!$A$1:$K$184</definedName>
  </definedNames>
  <calcPr calcId="145621"/>
</workbook>
</file>

<file path=xl/calcChain.xml><?xml version="1.0" encoding="utf-8"?>
<calcChain xmlns="http://schemas.openxmlformats.org/spreadsheetml/2006/main">
  <c r="D175" i="25" l="1"/>
  <c r="H94" i="25" l="1"/>
  <c r="H128" i="25"/>
  <c r="H151" i="25"/>
  <c r="J151" i="25"/>
  <c r="H184" i="25" l="1"/>
  <c r="H181" i="25"/>
  <c r="D58" i="25" l="1"/>
  <c r="C58" i="25"/>
  <c r="J75" i="25"/>
  <c r="I75" i="25"/>
  <c r="K75" i="25" s="1"/>
  <c r="E75" i="25"/>
  <c r="J65" i="25"/>
  <c r="I65" i="25"/>
  <c r="E65" i="25"/>
  <c r="E47" i="25"/>
  <c r="H44" i="25"/>
  <c r="E39" i="25"/>
  <c r="E36" i="25"/>
  <c r="J35" i="25"/>
  <c r="I35" i="25"/>
  <c r="J28" i="25"/>
  <c r="I28" i="25"/>
  <c r="K65" i="25" l="1"/>
  <c r="J184" i="25"/>
  <c r="D81" i="25" l="1"/>
  <c r="E151" i="25" l="1"/>
  <c r="E154" i="25"/>
  <c r="J155" i="25"/>
  <c r="F183" i="25" l="1"/>
  <c r="H155" i="25"/>
  <c r="I155" i="25"/>
  <c r="K155" i="25" s="1"/>
  <c r="I154" i="25"/>
  <c r="G147" i="25" l="1"/>
  <c r="J154" i="25"/>
  <c r="K154" i="25" s="1"/>
  <c r="G142" i="25"/>
  <c r="G95" i="25"/>
  <c r="G90" i="25"/>
  <c r="D147" i="25"/>
  <c r="D135" i="25"/>
  <c r="D95" i="25"/>
  <c r="D90" i="25"/>
  <c r="F52" i="25" l="1"/>
  <c r="I52" i="25" s="1"/>
  <c r="J74" i="25"/>
  <c r="I74" i="25"/>
  <c r="J73" i="25"/>
  <c r="I73" i="25"/>
  <c r="J63" i="25"/>
  <c r="I63" i="25"/>
  <c r="J62" i="25"/>
  <c r="I62" i="25"/>
  <c r="E74" i="25"/>
  <c r="E73" i="25"/>
  <c r="E63" i="25"/>
  <c r="E62" i="25"/>
  <c r="J53" i="25"/>
  <c r="I53" i="25"/>
  <c r="K63" i="25" l="1"/>
  <c r="K62" i="25"/>
  <c r="K73" i="25"/>
  <c r="K74" i="25"/>
  <c r="K53" i="25"/>
  <c r="H140" i="25"/>
  <c r="H156" i="25"/>
  <c r="I131" i="25" l="1"/>
  <c r="J131" i="25"/>
  <c r="H131" i="25"/>
  <c r="H130" i="25"/>
  <c r="I129" i="25"/>
  <c r="J129" i="25"/>
  <c r="I130" i="25"/>
  <c r="J130" i="25"/>
  <c r="J132" i="25"/>
  <c r="I132" i="25"/>
  <c r="H132" i="25"/>
  <c r="J163" i="25"/>
  <c r="J178" i="25"/>
  <c r="J179" i="25"/>
  <c r="J180" i="25"/>
  <c r="J181" i="25"/>
  <c r="I178" i="25"/>
  <c r="I179" i="25"/>
  <c r="I180" i="25"/>
  <c r="I181" i="25"/>
  <c r="E178" i="25"/>
  <c r="E179" i="25"/>
  <c r="E180" i="25"/>
  <c r="G175" i="25"/>
  <c r="H175" i="25" s="1"/>
  <c r="K181" i="25" l="1"/>
  <c r="K179" i="25"/>
  <c r="K180" i="25"/>
  <c r="K178" i="25"/>
  <c r="K129" i="25"/>
  <c r="K130" i="25"/>
  <c r="K131" i="25"/>
  <c r="K132" i="25"/>
  <c r="J121" i="25"/>
  <c r="I163" i="25" l="1"/>
  <c r="K163" i="25" s="1"/>
  <c r="E152" i="25"/>
  <c r="I151" i="25"/>
  <c r="K151" i="25" s="1"/>
  <c r="I184" i="25" l="1"/>
  <c r="K184" i="25" s="1"/>
  <c r="J182" i="25"/>
  <c r="I182" i="25"/>
  <c r="H182" i="25"/>
  <c r="E182" i="25"/>
  <c r="H180" i="25"/>
  <c r="H179" i="25"/>
  <c r="H178" i="25"/>
  <c r="J177" i="25"/>
  <c r="I177" i="25"/>
  <c r="E177" i="25"/>
  <c r="J176" i="25"/>
  <c r="I176" i="25"/>
  <c r="E176" i="25"/>
  <c r="J175" i="25"/>
  <c r="J174" i="25"/>
  <c r="I174" i="25"/>
  <c r="E174" i="25"/>
  <c r="J173" i="25"/>
  <c r="I173" i="25"/>
  <c r="H173" i="25"/>
  <c r="E173" i="25"/>
  <c r="J172" i="25"/>
  <c r="I172" i="25"/>
  <c r="H172" i="25"/>
  <c r="J171" i="25"/>
  <c r="I171" i="25"/>
  <c r="E171" i="25"/>
  <c r="J170" i="25"/>
  <c r="I170" i="25"/>
  <c r="E170" i="25"/>
  <c r="J169" i="25"/>
  <c r="I169" i="25"/>
  <c r="H169" i="25"/>
  <c r="E169" i="25"/>
  <c r="G168" i="25"/>
  <c r="D168" i="25"/>
  <c r="J167" i="25"/>
  <c r="I167" i="25"/>
  <c r="E167" i="25"/>
  <c r="J166" i="25"/>
  <c r="I166" i="25"/>
  <c r="H166" i="25"/>
  <c r="J165" i="25"/>
  <c r="I165" i="25"/>
  <c r="H165" i="25"/>
  <c r="J164" i="25"/>
  <c r="I164" i="25"/>
  <c r="H164" i="25"/>
  <c r="E164" i="25"/>
  <c r="J162" i="25"/>
  <c r="I162" i="25"/>
  <c r="J161" i="25"/>
  <c r="I161" i="25"/>
  <c r="H161" i="25"/>
  <c r="J160" i="25"/>
  <c r="I160" i="25"/>
  <c r="H160" i="25"/>
  <c r="J159" i="25"/>
  <c r="I159" i="25"/>
  <c r="H159" i="25"/>
  <c r="J158" i="25"/>
  <c r="I158" i="25"/>
  <c r="H158" i="25"/>
  <c r="G157" i="25"/>
  <c r="D157" i="25"/>
  <c r="J156" i="25"/>
  <c r="I156" i="25"/>
  <c r="E156" i="25"/>
  <c r="J153" i="25"/>
  <c r="I153" i="25"/>
  <c r="H153" i="25"/>
  <c r="E153" i="25"/>
  <c r="J152" i="25"/>
  <c r="I152" i="25"/>
  <c r="H152" i="25"/>
  <c r="J150" i="25"/>
  <c r="I150" i="25"/>
  <c r="H150" i="25"/>
  <c r="J149" i="25"/>
  <c r="I149" i="25"/>
  <c r="H149" i="25"/>
  <c r="J148" i="25"/>
  <c r="I148" i="25"/>
  <c r="E148" i="25"/>
  <c r="I147" i="25"/>
  <c r="E147" i="25"/>
  <c r="J146" i="25"/>
  <c r="I146" i="25"/>
  <c r="H146" i="25"/>
  <c r="E146" i="25"/>
  <c r="J145" i="25"/>
  <c r="I145" i="25"/>
  <c r="H145" i="25"/>
  <c r="E145" i="25"/>
  <c r="J144" i="25"/>
  <c r="I144" i="25"/>
  <c r="H144" i="25"/>
  <c r="E144" i="25"/>
  <c r="J143" i="25"/>
  <c r="J142" i="25" s="1"/>
  <c r="I143" i="25"/>
  <c r="E143" i="25"/>
  <c r="I142" i="25"/>
  <c r="D142" i="25"/>
  <c r="J141" i="25"/>
  <c r="I141" i="25"/>
  <c r="E141" i="25"/>
  <c r="J140" i="25"/>
  <c r="I140" i="25"/>
  <c r="E140" i="25"/>
  <c r="J139" i="25"/>
  <c r="I139" i="25"/>
  <c r="H139" i="25"/>
  <c r="E139" i="25"/>
  <c r="J138" i="25"/>
  <c r="I138" i="25"/>
  <c r="H138" i="25"/>
  <c r="E138" i="25"/>
  <c r="J137" i="25"/>
  <c r="I137" i="25"/>
  <c r="H137" i="25"/>
  <c r="E137" i="25"/>
  <c r="J136" i="25"/>
  <c r="I136" i="25"/>
  <c r="H136" i="25"/>
  <c r="E136" i="25"/>
  <c r="G135" i="25"/>
  <c r="H135" i="25" s="1"/>
  <c r="I135" i="25"/>
  <c r="E135" i="25"/>
  <c r="J134" i="25"/>
  <c r="I134" i="25"/>
  <c r="E134" i="25"/>
  <c r="J133" i="25"/>
  <c r="I133" i="25"/>
  <c r="E133" i="25"/>
  <c r="E129" i="25"/>
  <c r="J128" i="25"/>
  <c r="I128" i="25"/>
  <c r="E128" i="25"/>
  <c r="J127" i="25"/>
  <c r="I127" i="25"/>
  <c r="E127" i="25"/>
  <c r="J126" i="25"/>
  <c r="I126" i="25"/>
  <c r="E126" i="25"/>
  <c r="J125" i="25"/>
  <c r="I125" i="25"/>
  <c r="E125" i="25"/>
  <c r="J124" i="25"/>
  <c r="I124" i="25"/>
  <c r="E124" i="25"/>
  <c r="J123" i="25"/>
  <c r="I123" i="25"/>
  <c r="E123" i="25"/>
  <c r="J122" i="25"/>
  <c r="I122" i="25"/>
  <c r="E122" i="25"/>
  <c r="I121" i="25"/>
  <c r="H121" i="25"/>
  <c r="E121" i="25"/>
  <c r="J120" i="25"/>
  <c r="I120" i="25"/>
  <c r="H120" i="25"/>
  <c r="E120" i="25"/>
  <c r="J119" i="25"/>
  <c r="I119" i="25"/>
  <c r="E119" i="25"/>
  <c r="J118" i="25"/>
  <c r="I118" i="25"/>
  <c r="E118" i="25"/>
  <c r="J117" i="25"/>
  <c r="I117" i="25"/>
  <c r="E117" i="25"/>
  <c r="J116" i="25"/>
  <c r="I116" i="25"/>
  <c r="E116" i="25"/>
  <c r="J115" i="25"/>
  <c r="I115" i="25"/>
  <c r="E115" i="25"/>
  <c r="J114" i="25"/>
  <c r="I114" i="25"/>
  <c r="E114" i="25"/>
  <c r="J113" i="25"/>
  <c r="I113" i="25"/>
  <c r="E113" i="25"/>
  <c r="J112" i="25"/>
  <c r="I112" i="25"/>
  <c r="E112" i="25"/>
  <c r="J111" i="25"/>
  <c r="I111" i="25"/>
  <c r="E111" i="25"/>
  <c r="J110" i="25"/>
  <c r="I110" i="25"/>
  <c r="E110" i="25"/>
  <c r="J109" i="25"/>
  <c r="I109" i="25"/>
  <c r="E109" i="25"/>
  <c r="J108" i="25"/>
  <c r="I108" i="25"/>
  <c r="E108" i="25"/>
  <c r="J107" i="25"/>
  <c r="I107" i="25"/>
  <c r="E107" i="25"/>
  <c r="J106" i="25"/>
  <c r="I106" i="25"/>
  <c r="E106" i="25"/>
  <c r="J105" i="25"/>
  <c r="I105" i="25"/>
  <c r="E105" i="25"/>
  <c r="J104" i="25"/>
  <c r="I104" i="25"/>
  <c r="E104" i="25"/>
  <c r="J103" i="25"/>
  <c r="I103" i="25"/>
  <c r="E103" i="25"/>
  <c r="J102" i="25"/>
  <c r="I102" i="25"/>
  <c r="E102" i="25"/>
  <c r="J101" i="25"/>
  <c r="I101" i="25"/>
  <c r="E101" i="25"/>
  <c r="J100" i="25"/>
  <c r="I100" i="25"/>
  <c r="E100" i="25"/>
  <c r="J99" i="25"/>
  <c r="I99" i="25"/>
  <c r="E99" i="25"/>
  <c r="J98" i="25"/>
  <c r="I98" i="25"/>
  <c r="E98" i="25"/>
  <c r="J97" i="25"/>
  <c r="I97" i="25"/>
  <c r="E97" i="25"/>
  <c r="J96" i="25"/>
  <c r="I96" i="25"/>
  <c r="E96" i="25"/>
  <c r="I95" i="25"/>
  <c r="E95" i="25"/>
  <c r="J94" i="25"/>
  <c r="I94" i="25"/>
  <c r="E94" i="25"/>
  <c r="J93" i="25"/>
  <c r="I93" i="25"/>
  <c r="E93" i="25"/>
  <c r="J92" i="25"/>
  <c r="I92" i="25"/>
  <c r="E92" i="25"/>
  <c r="J91" i="25"/>
  <c r="I91" i="25"/>
  <c r="H91" i="25"/>
  <c r="E91" i="25"/>
  <c r="I90" i="25"/>
  <c r="E90" i="25"/>
  <c r="J89" i="25"/>
  <c r="I89" i="25"/>
  <c r="H89" i="25"/>
  <c r="E89" i="25"/>
  <c r="J88" i="25"/>
  <c r="I88" i="25"/>
  <c r="E88" i="25"/>
  <c r="J87" i="25"/>
  <c r="I87" i="25"/>
  <c r="H87" i="25"/>
  <c r="E87" i="25"/>
  <c r="J86" i="25"/>
  <c r="I86" i="25"/>
  <c r="H86" i="25"/>
  <c r="E86" i="25"/>
  <c r="J85" i="25"/>
  <c r="I85" i="25"/>
  <c r="H85" i="25"/>
  <c r="E85" i="25"/>
  <c r="J84" i="25"/>
  <c r="I84" i="25"/>
  <c r="H84" i="25"/>
  <c r="E84" i="25"/>
  <c r="J83" i="25"/>
  <c r="I83" i="25"/>
  <c r="H83" i="25"/>
  <c r="E83" i="25"/>
  <c r="J82" i="25"/>
  <c r="I82" i="25"/>
  <c r="H82" i="25"/>
  <c r="E82" i="25"/>
  <c r="G81" i="25"/>
  <c r="I81" i="25"/>
  <c r="E81" i="25"/>
  <c r="J80" i="25"/>
  <c r="I80" i="25"/>
  <c r="H80" i="25"/>
  <c r="E80" i="25"/>
  <c r="J79" i="25"/>
  <c r="I79" i="25"/>
  <c r="E79" i="25"/>
  <c r="G78" i="25"/>
  <c r="I78" i="25"/>
  <c r="D78" i="25"/>
  <c r="E78" i="25" s="1"/>
  <c r="J72" i="25"/>
  <c r="I72" i="25"/>
  <c r="E72" i="25"/>
  <c r="J71" i="25"/>
  <c r="I71" i="25"/>
  <c r="E71" i="25"/>
  <c r="J70" i="25"/>
  <c r="I70" i="25"/>
  <c r="E70" i="25"/>
  <c r="J69" i="25"/>
  <c r="I69" i="25"/>
  <c r="E69" i="25"/>
  <c r="J68" i="25"/>
  <c r="I68" i="25"/>
  <c r="E68" i="25"/>
  <c r="J67" i="25"/>
  <c r="I67" i="25"/>
  <c r="E67" i="25"/>
  <c r="J66" i="25"/>
  <c r="I66" i="25"/>
  <c r="E66" i="25"/>
  <c r="J64" i="25"/>
  <c r="I64" i="25"/>
  <c r="E64" i="25"/>
  <c r="J61" i="25"/>
  <c r="I61" i="25"/>
  <c r="E61" i="25"/>
  <c r="J60" i="25"/>
  <c r="I60" i="25"/>
  <c r="E60" i="25"/>
  <c r="J59" i="25"/>
  <c r="I59" i="25"/>
  <c r="E59" i="25"/>
  <c r="J58" i="25"/>
  <c r="I58" i="25"/>
  <c r="E58" i="25"/>
  <c r="J57" i="25"/>
  <c r="I57" i="25"/>
  <c r="E57" i="25"/>
  <c r="D56" i="25"/>
  <c r="D76" i="25" s="1"/>
  <c r="C56" i="25"/>
  <c r="C76" i="25" s="1"/>
  <c r="J55" i="25"/>
  <c r="I55" i="25"/>
  <c r="E55" i="25"/>
  <c r="J54" i="25"/>
  <c r="I54" i="25"/>
  <c r="E54" i="25"/>
  <c r="J52" i="25"/>
  <c r="E52" i="25"/>
  <c r="G51" i="25"/>
  <c r="G56" i="25" s="1"/>
  <c r="F51" i="25"/>
  <c r="F56" i="25" s="1"/>
  <c r="F76" i="25" s="1"/>
  <c r="E51" i="25"/>
  <c r="J50" i="25"/>
  <c r="I50" i="25"/>
  <c r="H50" i="25"/>
  <c r="J49" i="25"/>
  <c r="I49" i="25"/>
  <c r="H49" i="25"/>
  <c r="J48" i="25"/>
  <c r="I48" i="25"/>
  <c r="J47" i="25"/>
  <c r="I47" i="25"/>
  <c r="J46" i="25"/>
  <c r="I46" i="25"/>
  <c r="H46" i="25"/>
  <c r="J45" i="25"/>
  <c r="I45" i="25"/>
  <c r="H45" i="25"/>
  <c r="J44" i="25"/>
  <c r="I44" i="25"/>
  <c r="J43" i="25"/>
  <c r="I43" i="25"/>
  <c r="J42" i="25"/>
  <c r="I42" i="25"/>
  <c r="J41" i="25"/>
  <c r="I41" i="25"/>
  <c r="E41" i="25"/>
  <c r="J40" i="25"/>
  <c r="I40" i="25"/>
  <c r="E40" i="25"/>
  <c r="J39" i="25"/>
  <c r="I39" i="25"/>
  <c r="J38" i="25"/>
  <c r="I38" i="25"/>
  <c r="E38" i="25"/>
  <c r="J37" i="25"/>
  <c r="I37" i="25"/>
  <c r="E37" i="25"/>
  <c r="J36" i="25"/>
  <c r="I36" i="25"/>
  <c r="J34" i="25"/>
  <c r="I34" i="25"/>
  <c r="J33" i="25"/>
  <c r="I33" i="25"/>
  <c r="E33" i="25"/>
  <c r="J32" i="25"/>
  <c r="I32" i="25"/>
  <c r="E32" i="25"/>
  <c r="J31" i="25"/>
  <c r="I31" i="25"/>
  <c r="J30" i="25"/>
  <c r="I30" i="25"/>
  <c r="J29" i="25"/>
  <c r="I29" i="25"/>
  <c r="E29" i="25"/>
  <c r="J27" i="25"/>
  <c r="I27" i="25"/>
  <c r="H27" i="25"/>
  <c r="J26" i="25"/>
  <c r="I26" i="25"/>
  <c r="E26" i="25"/>
  <c r="J25" i="25"/>
  <c r="I25" i="25"/>
  <c r="J24" i="25"/>
  <c r="I24" i="25"/>
  <c r="E24" i="25"/>
  <c r="J23" i="25"/>
  <c r="I23" i="25"/>
  <c r="E23" i="25"/>
  <c r="J22" i="25"/>
  <c r="I22" i="25"/>
  <c r="E22" i="25"/>
  <c r="J21" i="25"/>
  <c r="I21" i="25"/>
  <c r="E21" i="25"/>
  <c r="J20" i="25"/>
  <c r="I20" i="25"/>
  <c r="E20" i="25"/>
  <c r="J19" i="25"/>
  <c r="I19" i="25"/>
  <c r="E19" i="25"/>
  <c r="J18" i="25"/>
  <c r="I18" i="25"/>
  <c r="E18" i="25"/>
  <c r="J17" i="25"/>
  <c r="I17" i="25"/>
  <c r="J16" i="25"/>
  <c r="I16" i="25"/>
  <c r="J14" i="25"/>
  <c r="I14" i="25"/>
  <c r="E14" i="25"/>
  <c r="J13" i="25"/>
  <c r="I13" i="25"/>
  <c r="E13" i="25"/>
  <c r="K36" i="25" l="1"/>
  <c r="G76" i="25"/>
  <c r="H76" i="25" s="1"/>
  <c r="H56" i="25"/>
  <c r="K39" i="25"/>
  <c r="K44" i="25"/>
  <c r="K47" i="25"/>
  <c r="K144" i="25"/>
  <c r="K92" i="25"/>
  <c r="K88" i="25"/>
  <c r="K148" i="25"/>
  <c r="K150" i="25"/>
  <c r="G183" i="25"/>
  <c r="K177" i="25"/>
  <c r="K122" i="25"/>
  <c r="K124" i="25"/>
  <c r="K126" i="25"/>
  <c r="K128" i="25"/>
  <c r="K140" i="25"/>
  <c r="E142" i="25"/>
  <c r="D183" i="25"/>
  <c r="K133" i="25"/>
  <c r="K162" i="25"/>
  <c r="K167" i="25"/>
  <c r="K13" i="25"/>
  <c r="K32" i="25"/>
  <c r="K33" i="25"/>
  <c r="K98" i="25"/>
  <c r="K100" i="25"/>
  <c r="K102" i="25"/>
  <c r="K106" i="25"/>
  <c r="K108" i="25"/>
  <c r="K110" i="25"/>
  <c r="K112" i="25"/>
  <c r="K114" i="25"/>
  <c r="K116" i="25"/>
  <c r="K118" i="25"/>
  <c r="K134" i="25"/>
  <c r="K139" i="25"/>
  <c r="K141" i="25"/>
  <c r="H142" i="25"/>
  <c r="E168" i="25"/>
  <c r="K170" i="25"/>
  <c r="K172" i="25"/>
  <c r="K174" i="25"/>
  <c r="K182" i="25"/>
  <c r="J147" i="25"/>
  <c r="K147" i="25" s="1"/>
  <c r="K146" i="25"/>
  <c r="K127" i="25"/>
  <c r="K119" i="25"/>
  <c r="K117" i="25"/>
  <c r="K85" i="25"/>
  <c r="K143" i="25"/>
  <c r="K149" i="25"/>
  <c r="K145" i="25"/>
  <c r="K166" i="25"/>
  <c r="K159" i="25"/>
  <c r="K156" i="25"/>
  <c r="K161" i="25"/>
  <c r="J157" i="25"/>
  <c r="E157" i="25"/>
  <c r="K164" i="25"/>
  <c r="J168" i="25"/>
  <c r="K169" i="25"/>
  <c r="K171" i="25"/>
  <c r="K176" i="25"/>
  <c r="K121" i="25"/>
  <c r="K123" i="25"/>
  <c r="K125" i="25"/>
  <c r="K120" i="25"/>
  <c r="K111" i="25"/>
  <c r="K113" i="25"/>
  <c r="K115" i="25"/>
  <c r="K103" i="25"/>
  <c r="K105" i="25"/>
  <c r="K107" i="25"/>
  <c r="K109" i="25"/>
  <c r="J95" i="25"/>
  <c r="K95" i="25" s="1"/>
  <c r="K97" i="25"/>
  <c r="K99" i="25"/>
  <c r="K101" i="25"/>
  <c r="K91" i="25"/>
  <c r="K93" i="25"/>
  <c r="K87" i="25"/>
  <c r="K86" i="25"/>
  <c r="K83" i="25"/>
  <c r="J81" i="25"/>
  <c r="K81" i="25" s="1"/>
  <c r="K82" i="25"/>
  <c r="K84" i="25"/>
  <c r="J78" i="25"/>
  <c r="K78" i="25" s="1"/>
  <c r="K173" i="25"/>
  <c r="K165" i="25"/>
  <c r="K160" i="25"/>
  <c r="K158" i="25"/>
  <c r="K153" i="25"/>
  <c r="K18" i="25"/>
  <c r="K20" i="25"/>
  <c r="K22" i="25"/>
  <c r="K24" i="25"/>
  <c r="K27" i="25"/>
  <c r="K38" i="25"/>
  <c r="K41" i="25"/>
  <c r="K46" i="25"/>
  <c r="K49" i="25"/>
  <c r="K54" i="25"/>
  <c r="K58" i="25"/>
  <c r="K60" i="25"/>
  <c r="K64" i="25"/>
  <c r="K67" i="25"/>
  <c r="K70" i="25"/>
  <c r="H90" i="25"/>
  <c r="I157" i="25"/>
  <c r="C183" i="25"/>
  <c r="K152" i="25"/>
  <c r="K14" i="25"/>
  <c r="K19" i="25"/>
  <c r="K21" i="25"/>
  <c r="K23" i="25"/>
  <c r="K26" i="25"/>
  <c r="K29" i="25"/>
  <c r="K37" i="25"/>
  <c r="K40" i="25"/>
  <c r="K45" i="25"/>
  <c r="K50" i="25"/>
  <c r="K52" i="25"/>
  <c r="K55" i="25"/>
  <c r="K57" i="25"/>
  <c r="K59" i="25"/>
  <c r="K61" i="25"/>
  <c r="K66" i="25"/>
  <c r="K68" i="25"/>
  <c r="K71" i="25"/>
  <c r="K72" i="25"/>
  <c r="K138" i="25"/>
  <c r="K137" i="25"/>
  <c r="K136" i="25"/>
  <c r="K104" i="25"/>
  <c r="K96" i="25"/>
  <c r="K94" i="25"/>
  <c r="K89" i="25"/>
  <c r="K80" i="25"/>
  <c r="K79" i="25"/>
  <c r="I76" i="25"/>
  <c r="H51" i="25"/>
  <c r="I51" i="25"/>
  <c r="E76" i="25"/>
  <c r="J56" i="25"/>
  <c r="K69" i="25"/>
  <c r="K142" i="25"/>
  <c r="J76" i="25"/>
  <c r="J51" i="25"/>
  <c r="E56" i="25"/>
  <c r="I56" i="25"/>
  <c r="H81" i="25"/>
  <c r="J90" i="25"/>
  <c r="K90" i="25" s="1"/>
  <c r="H95" i="25"/>
  <c r="J135" i="25"/>
  <c r="K135" i="25" s="1"/>
  <c r="H147" i="25"/>
  <c r="H157" i="25"/>
  <c r="H168" i="25"/>
  <c r="I168" i="25"/>
  <c r="E175" i="25"/>
  <c r="H78" i="25"/>
  <c r="I175" i="25"/>
  <c r="K175" i="25" s="1"/>
  <c r="I183" i="25" l="1"/>
  <c r="E183" i="25"/>
  <c r="K157" i="25"/>
  <c r="K168" i="25"/>
  <c r="K51" i="25"/>
  <c r="K76" i="25"/>
  <c r="H183" i="25"/>
  <c r="J183" i="25"/>
  <c r="K56" i="25"/>
  <c r="K183" i="25" l="1"/>
</calcChain>
</file>

<file path=xl/sharedStrings.xml><?xml version="1.0" encoding="utf-8"?>
<sst xmlns="http://schemas.openxmlformats.org/spreadsheetml/2006/main" count="208" uniqueCount="196">
  <si>
    <t xml:space="preserve">Найменування </t>
  </si>
  <si>
    <t>Загальний фонд</t>
  </si>
  <si>
    <t>Спеціальний фонд</t>
  </si>
  <si>
    <t>Разом</t>
  </si>
  <si>
    <t>виконано за звітний період (рік)</t>
  </si>
  <si>
    <t>Податок та збір на доходи фізичних осіб</t>
  </si>
  <si>
    <t>Податок на прибуток підприємств</t>
  </si>
  <si>
    <t>Рентна плата за спеціальне використання води</t>
  </si>
  <si>
    <t>Рентна плата за користування надрами</t>
  </si>
  <si>
    <t>Місцеві податки</t>
  </si>
  <si>
    <t>Податок на майно</t>
  </si>
  <si>
    <t>Туристичний збір </t>
  </si>
  <si>
    <t>Єдиний податок  </t>
  </si>
  <si>
    <t>Екологічний податок </t>
  </si>
  <si>
    <t>Плата за розміщення тимчасово вільних коштів місцевих бюджетів </t>
  </si>
  <si>
    <t>Надходження коштів від відшкодування втрат сільськогосподарського і лісогосподарського виробництва  </t>
  </si>
  <si>
    <t>Плата за надання інших адміністративних послуг</t>
  </si>
  <si>
    <t>Державне мито</t>
  </si>
  <si>
    <t>Надходження від плати за послуги, що надаються бюджетними установами згідно із законодавством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</si>
  <si>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</si>
  <si>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</t>
  </si>
  <si>
    <t>Усього доходів без урахування міжбюджетних трансфертів</t>
  </si>
  <si>
    <t>Освітня субвенція з державного бюджету місцевим бюджетам</t>
  </si>
  <si>
    <t>Усього</t>
  </si>
  <si>
    <t>Освiта</t>
  </si>
  <si>
    <t>Соцiальний захист та соцiальне забезпечення</t>
  </si>
  <si>
    <t>Житлово-комунальне господарство</t>
  </si>
  <si>
    <t>Культура i мистецтво</t>
  </si>
  <si>
    <t>Фiзична культура i спорт</t>
  </si>
  <si>
    <t>Резервний фонд</t>
  </si>
  <si>
    <t>Відсоток виконання</t>
  </si>
  <si>
    <t>Код</t>
  </si>
  <si>
    <t>грн.</t>
  </si>
  <si>
    <t>Видатки</t>
  </si>
  <si>
    <t>Медична субвенція з державного бюджету місцевим бюджетам</t>
  </si>
  <si>
    <t>Плата за землю</t>
  </si>
  <si>
    <t xml:space="preserve">Транспортний податок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</si>
  <si>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</si>
  <si>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</si>
  <si>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</si>
  <si>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</si>
  <si>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Адміністративний збір за проведення державної реєстрації юридичних осіб та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</si>
  <si>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</si>
  <si>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</si>
  <si>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Інші надходження  </t>
  </si>
  <si>
    <t>Надходження коштів пайової участі у розвитку інфраструктури населеного пункту</t>
  </si>
  <si>
    <t>Інші джерела власних надходжень бюджетних установ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</si>
  <si>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</si>
  <si>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</si>
  <si>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Компенсаційні виплати на пільговий проїзд автомобільним транспортом окремим категоріям громадян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</si>
  <si>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</si>
  <si>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</si>
  <si>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</si>
  <si>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субсидій населенню для відшкодування витрат на оплату житлово-комунальних послуг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</si>
  <si>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</si>
  <si>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Компенсаційні виплати за пільговий проїзд окремих категорій громадян на залізничному транспорті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</si>
  <si>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</si>
  <si>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</si>
  <si>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</si>
  <si>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</si>
  <si>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</si>
  <si>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</si>
  <si>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</si>
  <si>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</si>
  <si>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</si>
  <si>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</si>
  <si>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Утримання та навчально-тренувальна робота комунальних дитячо-юнацьких спортивних шкіл</t>
  </si>
  <si>
    <t>Впровадження засобів обліку витрат та регулювання споживання води та теплової енергії</t>
  </si>
  <si>
    <t>Внески до статутного капіталу суб’єктів господарювання</t>
  </si>
  <si>
    <t>0180</t>
  </si>
  <si>
    <t>б.200</t>
  </si>
  <si>
    <t>Надання пільг окремим категоріям громадян з оплати послуг зв'язку</t>
  </si>
  <si>
    <t>Акцизний податок з вироблених в Україні підакцизних товарів (пальне)</t>
  </si>
  <si>
    <t>Акцизний податок з ввезених на митну територію України підакцизних товарів (пальне)</t>
  </si>
  <si>
    <t>Акцизний податок з реалізації суб’єктами господарювання роздрібної торгівлі підакцизних товарів</t>
  </si>
  <si>
    <t>Забезпечення діяльності інших закладів у сфері освіти</t>
  </si>
  <si>
    <t>Інші програми та заходи у сфері освіти</t>
  </si>
  <si>
    <t>Первинна медична допомога населенню, що надається центрами первинної медичної (медико-санітарної) допомоги</t>
  </si>
  <si>
    <t>Надання пільг на оплату житлово-комунальних послуг окремим категоріям громадян відповідно до законодавства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</si>
  <si>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</si>
  <si>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інших пільг окремим категоріям громадян відповідно до законодавства</t>
  </si>
  <si>
    <t>Надання державної соціальної допомоги малозабезпеченим сім’ям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</si>
  <si>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</si>
  <si>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</si>
  <si>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</si>
  <si>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</si>
  <si>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</si>
  <si>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реабілітаційних послуг особам з інвалідністю та дітям з інвалідністю</t>
  </si>
  <si>
    <t>Утримання та забезпечення діяльності центрів соціальних служб для сім’ї, дітей та молоді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</si>
  <si>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</si>
  <si>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</si>
  <si>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</si>
  <si>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Інші заходи у сфері соціального захисту і соціального забезпечення</t>
  </si>
  <si>
    <t>Фінансова підтримка театрів</t>
  </si>
  <si>
    <t>Забезпечення діяльності бібліотек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</si>
  <si>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</si>
  <si>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</si>
  <si>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</si>
  <si>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</si>
  <si>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Проведення навчально-тренувальних зборів і змагань з олімпійських видів спорту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</si>
  <si>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</si>
  <si>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Організація благоустрою населених пунктів</t>
  </si>
  <si>
    <t>Інша діяльність у сфері житлово-комунального господарства</t>
  </si>
  <si>
    <t>Утримання та розвиток автомобільних доріг та дорожньої інфраструктури за рахунок коштів місцевого бюджету</t>
  </si>
  <si>
    <t>Заходи та роботи з мобілізаційної підготовки місцевого значення</t>
  </si>
  <si>
    <t>Природоохоронні заходи за рахунок цільових фондів</t>
  </si>
  <si>
    <t>Фінансова підтримка засобів масової інформації</t>
  </si>
  <si>
    <t>Керівництво і управління у відповідній сфері у містах (місті Києві), селищах, селах, об’єднаних територіальних громадах</t>
  </si>
  <si>
    <t>5061</t>
  </si>
  <si>
    <t>8110</t>
  </si>
  <si>
    <t>8600</t>
  </si>
  <si>
    <t>0160</t>
  </si>
  <si>
    <t>Інша діяльність у сфері державного управління</t>
  </si>
  <si>
    <t xml:space="preserve">Методичне забезпечення діяльності навчальних закладів </t>
  </si>
  <si>
    <t>Охорона здоров’я</t>
  </si>
  <si>
    <t>Інші програми та заходи у сфері охорони здоров’я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</si>
  <si>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</t>
  </si>
  <si>
    <t>Реверсна дотація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</si>
  <si>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</si>
  <si>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Інша економічна діяльність</t>
  </si>
  <si>
    <t>Обслуговування боргу (кредит по енергозбереженню закладів освіти)</t>
  </si>
  <si>
    <t>9110</t>
  </si>
  <si>
    <t>Державне управління</t>
  </si>
  <si>
    <t>Надання дошкільної освiти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</si>
  <si>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</si>
  <si>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Заходи із запобігання та ліквідації надзвичайних ситуацій та наслідків стихійного лиха</t>
  </si>
  <si>
    <t>8220</t>
  </si>
  <si>
    <t>8230</t>
  </si>
  <si>
    <t>Інші заходи громадського порядку та безпеки</t>
  </si>
  <si>
    <t>9410</t>
  </si>
  <si>
    <t>900201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</si>
  <si>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</si>
  <si>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</si>
  <si>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Інша діяльність, пов’язана з експлуатацією об’єктів житлово-комунального господарства</t>
  </si>
  <si>
    <t>Розроблення схем планування та забудови територій (містобудівної документації)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</si>
  <si>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</t>
  </si>
  <si>
    <t xml:space="preserve">Усього доходів 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</si>
  <si>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</si>
  <si>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Усього доходів з урахуванням міжбюджетних трансфертів з державного бюджету</t>
  </si>
  <si>
    <t>Субвенції з державного бюджету місцевим бюджетам</t>
  </si>
  <si>
    <t>Субвенції з місцевих  бюджетів іншим 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</si>
  <si>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</si>
  <si>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 на надання пільг та житлових субсидій населенню на придбання твердого та рідкого пічного побутового палива і скрапленого газу 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</si>
  <si>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 інвалідністю, дітям з -інвалідністю, тимчасової державної соціальної допомоги непрацюючій особі, яка досягла пенсійного віку, але не набула права на пенсійну виплату та  допомоги по догляду за особами з  інвалідністю  І чи ІІ групи внаслідок психічного розладу, коипенсаційні виплати непрацюючій працездатній особі 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</si>
  <si>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сім’ях за принципом “гроші ходять за дитиною ", оплату послуг із здійснення патронату над дитиною та виплату соціальної допомоги на утримання дитини в сім’ї патронатного вихователя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</si>
  <si>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</si>
  <si>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</si>
  <si>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регіону</t>
  </si>
  <si>
    <t>Будівництво освітніх установ та закладів</t>
  </si>
  <si>
    <t>Будівництво медичних установ та закладів</t>
  </si>
  <si>
    <t>Здійснення зоходів із землеустрою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</si>
  <si>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</si>
  <si>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субвенціїх з державного бюджету</t>
  </si>
  <si>
    <t>Інші субвенції з місцевого бюджету</t>
  </si>
  <si>
    <t>Дотації з місцевого бюджету іншим місцевим бюджетам</t>
  </si>
  <si>
    <t>Забезпечення надійної та безперебійної експлуатації ліфтів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</si>
  <si>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</si>
  <si>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</si>
  <si>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Відшкодування послуги з догляду за дитиною до трьох років «муніципальна няня»</t>
  </si>
  <si>
    <t>Пільгове медичне обслуговування осіб, які постраждали внаслідок Чорнобильської катастрофи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</si>
  <si>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діабет I типу (інсулінозалежний), гострі або хронічні захворювання нирок IV ступеня, на дитину, яка отримала тяжку травму, потребує трансплантації органа, потребує паліативної допомоги, яким не встановлено інвалідність</t>
  </si>
  <si>
    <t>Надання допомоги на дітей, які виховуються у багатодітних сім'ях</t>
  </si>
  <si>
    <t>Економічна діяльність</t>
  </si>
  <si>
    <t>Виконання інвестиційних проектів в рамках здійснення заходів щодо соціально-економічного розвитку окремих територій</t>
  </si>
  <si>
    <t>Інші заходи, пов'язані з економічною діяльністю</t>
  </si>
  <si>
    <t>Інша діяльність</t>
  </si>
  <si>
    <t>Забезпечення діяльності інклюзивно-ресурсних центрів</t>
  </si>
  <si>
    <t>Рентна плата за спеціальне використання лісових ресурсів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</si>
  <si>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</si>
  <si>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</si>
  <si>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9710</t>
  </si>
  <si>
    <t>Грошова компенсація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</si>
  <si>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Грошова  компенсація за належні для отримання жилі приміщення для сімей 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пов’язаних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</si>
  <si>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I-II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</si>
  <si>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Реалізація проектів в рамках Надзвичайної кредитної програми для відновлення України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</si>
  <si>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</si>
  <si>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Субвенція з державного бюджету на реалізацію проектів в рамках Ндзвичайної кредитної програми для відновлення України</t>
  </si>
  <si>
    <t>Субвенція з місцевого бюджету на виплату грошової компенсації за належні для отримання жилі приміщення для сімей осіб, визначениї абзацами 5-8 пункту 1 сттті 10 Закону України "Про статус ветеранів війни, гарантії їх соціального захисту", для осіб з інвалідністю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</si>
  <si>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  пункту 1 сттті 10 Закону України "Про статус ветеранів війни, гарантії їх соціального захисту"</t>
  </si>
  <si>
    <t>Субвенція з місцевого бюджету на виплату грошової компенсації за належні для отримання жилі приміщення для сімей осіб, визначениих у абзаці 14  пункту 1 сттті 10        Закону України "Про статус ветеранів війни, гарантії їх соціального захисту", для осіб з інвалідністю</t>
  </si>
  <si>
    <t>Субвенція з місцевого бюджету на реалізацію заходів, спрямованих на підвищення якості освіти</t>
  </si>
  <si>
    <t>Затверджено на  2019 рік з урахуванням внесених змін</t>
  </si>
  <si>
    <t>Затверджено на 2019 рік з урахуванням внесених змін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</si>
  <si>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</si>
  <si>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</si>
  <si>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Податки та збори, не віднесені до інших категорій</t>
  </si>
  <si>
    <t>Плата за ліценції на певні види господарської діяльності та сертифікати, що видаються місцевими органами виконачої влади</t>
  </si>
  <si>
    <t>Кошти за шкоду, що заподіяна на земельних ділянках комунальної власності, які не надані у користування та не передані у власність, відшкодування збитків за погіршення якості грунтового покриву, тощо</t>
  </si>
  <si>
    <t>Субвенція на забезпечення житлом дітей-сиріт</t>
  </si>
  <si>
    <t>Субвенція на будівництво мільтифункціональних майданчиків</t>
  </si>
  <si>
    <t>Міжбюджетні трансферти</t>
  </si>
  <si>
    <t>Звіт про виконання  бюджету по місту Борисполю за 2019 рік</t>
  </si>
  <si>
    <t>Рішення міської ради</t>
  </si>
  <si>
    <t xml:space="preserve">  ЗАТВЕРДЖЕНО</t>
  </si>
  <si>
    <t>25 лютого 2020 року</t>
  </si>
  <si>
    <t>№ 5381-68-VII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</si>
</sst>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44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8"/>
      <name val="Arial Cyr"/>
      <charset val="204"/>
    </font>
    <font>
      <sz val="20"/>
      <name val="Arial Cyr"/>
      <charset val="204"/>
    </font>
    <font>
      <i/>
      <sz val="10"/>
      <name val="Arial Cyr"/>
      <charset val="204"/>
    </font>
    <font>
      <sz val="26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i/>
      <sz val="30"/>
      <name val="Times New Roman"/>
      <family val="1"/>
      <charset val="204"/>
    </font>
    <font>
      <i/>
      <sz val="28"/>
      <name val="Times New Roman"/>
      <family val="1"/>
      <charset val="204"/>
    </font>
    <font>
      <sz val="26"/>
      <name val="Arial Cyr"/>
      <charset val="204"/>
    </font>
    <font>
      <sz val="28"/>
      <name val="Arial Cyr"/>
      <charset val="204"/>
    </font>
    <font>
      <sz val="12"/>
      <name val="Times New Roman Cyr"/>
      <family val="1"/>
      <charset val="204"/>
    </font>
    <font>
      <sz val="24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i/>
      <sz val="28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28"/>
      <color rgb="FFFF0000"/>
      <name val="Arial Cyr"/>
      <charset val="204"/>
    </font>
    <font>
      <sz val="22"/>
      <name val="Times New Roman"/>
      <family val="1"/>
      <charset val="1"/>
    </font>
    <font>
      <sz val="20.5"/>
      <name val="Times New Roman"/>
      <family val="1"/>
      <charset val="1"/>
    </font>
    <font>
      <sz val="23"/>
      <name val="Times New Roman"/>
      <family val="1"/>
      <charset val="1"/>
    </font>
    <font>
      <sz val="26"/>
      <name val="Times New Roman"/>
      <family val="1"/>
      <charset val="1"/>
    </font>
    <font>
      <sz val="28"/>
      <name val="Times New Roman"/>
      <family val="1"/>
      <charset val="1"/>
    </font>
    <font>
      <sz val="22"/>
      <name val="Times New Roman"/>
      <family val="1"/>
      <charset val="204"/>
    </font>
    <font>
      <sz val="27"/>
      <name val="Times New Roman"/>
      <family val="1"/>
      <charset val="204"/>
    </font>
    <font>
      <sz val="23"/>
      <name val="Times New Roman"/>
      <family val="1"/>
      <charset val="204"/>
    </font>
    <font>
      <u/>
      <sz val="28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3" fillId="4" borderId="1" applyNumberFormat="0" applyAlignment="0" applyProtection="0"/>
    <xf numFmtId="0" fontId="4" fillId="2" borderId="2" applyNumberFormat="0" applyAlignment="0" applyProtection="0"/>
    <xf numFmtId="0" fontId="5" fillId="2" borderId="1" applyNumberFormat="0" applyAlignment="0" applyProtection="0"/>
    <xf numFmtId="0" fontId="6" fillId="0" borderId="3" applyNumberFormat="0" applyFill="0" applyAlignment="0" applyProtection="0"/>
    <xf numFmtId="0" fontId="15" fillId="17" borderId="4" applyNumberFormat="0" applyAlignment="0" applyProtection="0"/>
    <xf numFmtId="0" fontId="13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" fillId="6" borderId="5" applyNumberFormat="0" applyFont="0" applyAlignment="0" applyProtection="0"/>
    <xf numFmtId="0" fontId="4" fillId="18" borderId="2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29" fillId="0" borderId="0"/>
  </cellStyleXfs>
  <cellXfs count="102">
    <xf numFmtId="0" fontId="0" fillId="0" borderId="0" xfId="0"/>
    <xf numFmtId="0" fontId="16" fillId="0" borderId="0" xfId="0" applyFont="1"/>
    <xf numFmtId="0" fontId="17" fillId="19" borderId="0" xfId="0" applyFont="1" applyFill="1"/>
    <xf numFmtId="0" fontId="0" fillId="19" borderId="0" xfId="0" applyFill="1"/>
    <xf numFmtId="0" fontId="20" fillId="19" borderId="0" xfId="0" applyFont="1" applyFill="1"/>
    <xf numFmtId="0" fontId="16" fillId="19" borderId="0" xfId="0" applyFont="1" applyFill="1"/>
    <xf numFmtId="0" fontId="23" fillId="19" borderId="7" xfId="0" applyFont="1" applyFill="1" applyBorder="1" applyAlignment="1">
      <alignment horizontal="left" vertical="center" wrapText="1"/>
    </xf>
    <xf numFmtId="0" fontId="23" fillId="19" borderId="7" xfId="0" applyFont="1" applyFill="1" applyBorder="1" applyAlignment="1">
      <alignment vertical="center" wrapText="1"/>
    </xf>
    <xf numFmtId="0" fontId="23" fillId="19" borderId="7" xfId="0" applyNumberFormat="1" applyFont="1" applyFill="1" applyBorder="1" applyAlignment="1" applyProtection="1">
      <alignment horizontal="center" vertical="center"/>
    </xf>
    <xf numFmtId="0" fontId="27" fillId="0" borderId="0" xfId="0" applyFont="1"/>
    <xf numFmtId="0" fontId="22" fillId="19" borderId="7" xfId="0" applyFont="1" applyFill="1" applyBorder="1" applyAlignment="1">
      <alignment vertical="center" wrapText="1"/>
    </xf>
    <xf numFmtId="0" fontId="23" fillId="19" borderId="7" xfId="0" applyFont="1" applyFill="1" applyBorder="1" applyAlignment="1">
      <alignment horizontal="center" vertical="center" wrapText="1"/>
    </xf>
    <xf numFmtId="0" fontId="0" fillId="19" borderId="12" xfId="0" applyFill="1" applyBorder="1"/>
    <xf numFmtId="0" fontId="0" fillId="0" borderId="12" xfId="0" applyBorder="1"/>
    <xf numFmtId="0" fontId="17" fillId="19" borderId="12" xfId="0" applyFont="1" applyFill="1" applyBorder="1"/>
    <xf numFmtId="0" fontId="16" fillId="19" borderId="12" xfId="0" applyFont="1" applyFill="1" applyBorder="1"/>
    <xf numFmtId="0" fontId="20" fillId="19" borderId="12" xfId="0" applyFont="1" applyFill="1" applyBorder="1"/>
    <xf numFmtId="49" fontId="23" fillId="19" borderId="7" xfId="0" applyNumberFormat="1" applyFont="1" applyFill="1" applyBorder="1" applyAlignment="1">
      <alignment horizontal="center" vertical="center" wrapText="1"/>
    </xf>
    <xf numFmtId="0" fontId="23" fillId="19" borderId="7" xfId="0" applyFont="1" applyFill="1" applyBorder="1" applyAlignment="1">
      <alignment horizontal="left" wrapText="1"/>
    </xf>
    <xf numFmtId="0" fontId="23" fillId="19" borderId="7" xfId="0" applyFont="1" applyFill="1" applyBorder="1" applyAlignment="1">
      <alignment wrapText="1"/>
    </xf>
    <xf numFmtId="0" fontId="23" fillId="19" borderId="7" xfId="0" applyFont="1" applyFill="1" applyBorder="1"/>
    <xf numFmtId="0" fontId="23" fillId="19" borderId="7" xfId="0" applyFont="1" applyFill="1" applyBorder="1" applyAlignment="1">
      <alignment vertical="justify" wrapText="1"/>
    </xf>
    <xf numFmtId="0" fontId="23" fillId="19" borderId="7" xfId="0" applyFont="1" applyFill="1" applyBorder="1" applyAlignment="1">
      <alignment horizontal="left" vertical="top" wrapText="1"/>
    </xf>
    <xf numFmtId="0" fontId="23" fillId="19" borderId="7" xfId="39" applyFont="1" applyFill="1" applyBorder="1" applyAlignment="1" applyProtection="1">
      <alignment horizontal="left" wrapText="1"/>
    </xf>
    <xf numFmtId="0" fontId="23" fillId="19" borderId="7" xfId="0" applyNumberFormat="1" applyFont="1" applyFill="1" applyBorder="1" applyAlignment="1" applyProtection="1">
      <alignment horizontal="center"/>
    </xf>
    <xf numFmtId="0" fontId="22" fillId="19" borderId="7" xfId="0" applyFont="1" applyFill="1" applyBorder="1" applyAlignment="1">
      <alignment horizontal="left" vertical="center" wrapText="1"/>
    </xf>
    <xf numFmtId="0" fontId="22" fillId="19" borderId="11" xfId="39" applyFont="1" applyFill="1" applyBorder="1" applyAlignment="1" applyProtection="1">
      <alignment horizontal="left" wrapText="1"/>
    </xf>
    <xf numFmtId="0" fontId="23" fillId="19" borderId="11" xfId="39" applyFont="1" applyFill="1" applyBorder="1" applyAlignment="1" applyProtection="1">
      <alignment horizontal="left" wrapText="1"/>
    </xf>
    <xf numFmtId="0" fontId="0" fillId="19" borderId="0" xfId="0" applyFont="1" applyFill="1"/>
    <xf numFmtId="0" fontId="22" fillId="19" borderId="7" xfId="0" applyNumberFormat="1" applyFont="1" applyFill="1" applyBorder="1" applyAlignment="1" applyProtection="1">
      <alignment horizontal="center" vertical="center"/>
    </xf>
    <xf numFmtId="0" fontId="18" fillId="19" borderId="0" xfId="0" applyFont="1" applyFill="1" applyAlignment="1">
      <alignment horizontal="center"/>
    </xf>
    <xf numFmtId="0" fontId="25" fillId="19" borderId="7" xfId="0" applyFont="1" applyFill="1" applyBorder="1" applyAlignment="1">
      <alignment horizontal="center" vertical="center" wrapText="1"/>
    </xf>
    <xf numFmtId="0" fontId="27" fillId="19" borderId="12" xfId="0" applyFont="1" applyFill="1" applyBorder="1"/>
    <xf numFmtId="0" fontId="27" fillId="19" borderId="0" xfId="0" applyFont="1" applyFill="1"/>
    <xf numFmtId="0" fontId="0" fillId="19" borderId="12" xfId="0" applyFont="1" applyFill="1" applyBorder="1"/>
    <xf numFmtId="0" fontId="30" fillId="19" borderId="7" xfId="0" applyFont="1" applyFill="1" applyBorder="1" applyAlignment="1">
      <alignment vertical="center" wrapText="1"/>
    </xf>
    <xf numFmtId="0" fontId="22" fillId="19" borderId="7" xfId="0" applyFont="1" applyFill="1" applyBorder="1" applyAlignment="1">
      <alignment wrapText="1"/>
    </xf>
    <xf numFmtId="0" fontId="17" fillId="20" borderId="12" xfId="0" applyFont="1" applyFill="1" applyBorder="1"/>
    <xf numFmtId="0" fontId="17" fillId="20" borderId="0" xfId="0" applyFont="1" applyFill="1"/>
    <xf numFmtId="0" fontId="36" fillId="19" borderId="14" xfId="0" applyFont="1" applyFill="1" applyBorder="1" applyAlignment="1">
      <alignment horizontal="left" vertical="top" wrapText="1"/>
    </xf>
    <xf numFmtId="0" fontId="35" fillId="19" borderId="14" xfId="0" applyFont="1" applyFill="1" applyBorder="1" applyAlignment="1">
      <alignment horizontal="left" vertical="top" wrapText="1"/>
    </xf>
    <xf numFmtId="0" fontId="37" fillId="19" borderId="14" xfId="0" applyFont="1" applyFill="1" applyBorder="1" applyAlignment="1">
      <alignment horizontal="left" vertical="top" wrapText="1"/>
    </xf>
    <xf numFmtId="1" fontId="23" fillId="21" borderId="7" xfId="0" applyNumberFormat="1" applyFont="1" applyFill="1" applyBorder="1" applyAlignment="1" applyProtection="1">
      <alignment horizontal="center"/>
    </xf>
    <xf numFmtId="0" fontId="33" fillId="21" borderId="0" xfId="0" applyFont="1" applyFill="1" applyAlignment="1">
      <alignment horizontal="center"/>
    </xf>
    <xf numFmtId="0" fontId="19" fillId="21" borderId="0" xfId="0" applyFont="1" applyFill="1" applyAlignment="1">
      <alignment horizontal="center"/>
    </xf>
    <xf numFmtId="1" fontId="28" fillId="21" borderId="0" xfId="0" applyNumberFormat="1" applyFont="1" applyFill="1" applyAlignment="1">
      <alignment horizontal="center"/>
    </xf>
    <xf numFmtId="1" fontId="34" fillId="21" borderId="0" xfId="0" applyNumberFormat="1" applyFont="1" applyFill="1" applyAlignment="1">
      <alignment horizontal="center"/>
    </xf>
    <xf numFmtId="0" fontId="31" fillId="22" borderId="0" xfId="0" applyFont="1" applyFill="1" applyAlignment="1">
      <alignment horizontal="center"/>
    </xf>
    <xf numFmtId="1" fontId="31" fillId="22" borderId="0" xfId="0" applyNumberFormat="1" applyFont="1" applyFill="1" applyAlignment="1">
      <alignment horizontal="center"/>
    </xf>
    <xf numFmtId="0" fontId="33" fillId="22" borderId="0" xfId="0" applyFont="1" applyFill="1" applyAlignment="1">
      <alignment horizontal="center"/>
    </xf>
    <xf numFmtId="1" fontId="34" fillId="22" borderId="0" xfId="0" applyNumberFormat="1" applyFont="1" applyFill="1" applyAlignment="1">
      <alignment horizontal="center"/>
    </xf>
    <xf numFmtId="0" fontId="38" fillId="19" borderId="14" xfId="0" applyFont="1" applyFill="1" applyBorder="1" applyAlignment="1">
      <alignment horizontal="left" vertical="top" wrapText="1"/>
    </xf>
    <xf numFmtId="0" fontId="39" fillId="19" borderId="14" xfId="0" applyFont="1" applyFill="1" applyBorder="1" applyAlignment="1">
      <alignment horizontal="left" vertical="top" wrapText="1"/>
    </xf>
    <xf numFmtId="0" fontId="21" fillId="19" borderId="11" xfId="39" applyFont="1" applyFill="1" applyBorder="1" applyAlignment="1" applyProtection="1">
      <alignment horizontal="left" wrapText="1"/>
    </xf>
    <xf numFmtId="0" fontId="40" fillId="19" borderId="7" xfId="0" applyFont="1" applyFill="1" applyBorder="1" applyAlignment="1">
      <alignment horizontal="left" vertical="center" wrapText="1"/>
    </xf>
    <xf numFmtId="0" fontId="23" fillId="19" borderId="7" xfId="0" applyFont="1" applyFill="1" applyBorder="1" applyAlignment="1">
      <alignment horizontal="center" vertical="center"/>
    </xf>
    <xf numFmtId="1" fontId="23" fillId="19" borderId="7" xfId="0" applyNumberFormat="1" applyFont="1" applyFill="1" applyBorder="1" applyAlignment="1" applyProtection="1">
      <alignment horizontal="center" vertical="center"/>
    </xf>
    <xf numFmtId="1" fontId="22" fillId="19" borderId="7" xfId="0" applyNumberFormat="1" applyFont="1" applyFill="1" applyBorder="1" applyAlignment="1" applyProtection="1">
      <alignment horizontal="center" vertical="center"/>
    </xf>
    <xf numFmtId="164" fontId="23" fillId="19" borderId="7" xfId="0" applyNumberFormat="1" applyFont="1" applyFill="1" applyBorder="1" applyAlignment="1" applyProtection="1">
      <alignment horizontal="center" vertical="center"/>
    </xf>
    <xf numFmtId="0" fontId="22" fillId="19" borderId="7" xfId="0" applyFont="1" applyFill="1" applyBorder="1" applyAlignment="1">
      <alignment horizontal="center" vertical="center" wrapText="1"/>
    </xf>
    <xf numFmtId="1" fontId="32" fillId="19" borderId="7" xfId="0" applyNumberFormat="1" applyFont="1" applyFill="1" applyBorder="1" applyAlignment="1" applyProtection="1">
      <alignment horizontal="center" vertical="center"/>
    </xf>
    <xf numFmtId="164" fontId="26" fillId="19" borderId="7" xfId="0" applyNumberFormat="1" applyFont="1" applyFill="1" applyBorder="1" applyAlignment="1" applyProtection="1">
      <alignment horizontal="center" vertical="center"/>
    </xf>
    <xf numFmtId="1" fontId="31" fillId="19" borderId="7" xfId="0" applyNumberFormat="1" applyFont="1" applyFill="1" applyBorder="1" applyAlignment="1" applyProtection="1">
      <alignment horizontal="center" vertical="center"/>
    </xf>
    <xf numFmtId="1" fontId="22" fillId="19" borderId="11" xfId="0" applyNumberFormat="1" applyFont="1" applyFill="1" applyBorder="1" applyAlignment="1">
      <alignment horizontal="center" vertical="center"/>
    </xf>
    <xf numFmtId="1" fontId="22" fillId="19" borderId="11" xfId="0" applyNumberFormat="1" applyFont="1" applyFill="1" applyBorder="1" applyAlignment="1" applyProtection="1">
      <alignment horizontal="center" vertical="center"/>
    </xf>
    <xf numFmtId="2" fontId="23" fillId="19" borderId="7" xfId="0" applyNumberFormat="1" applyFont="1" applyFill="1" applyBorder="1" applyAlignment="1" applyProtection="1">
      <alignment horizontal="center" vertical="center"/>
    </xf>
    <xf numFmtId="1" fontId="23" fillId="19" borderId="7" xfId="0" applyNumberFormat="1" applyFont="1" applyFill="1" applyBorder="1" applyAlignment="1">
      <alignment horizontal="center" vertical="center"/>
    </xf>
    <xf numFmtId="1" fontId="22" fillId="19" borderId="7" xfId="0" applyNumberFormat="1" applyFont="1" applyFill="1" applyBorder="1" applyAlignment="1">
      <alignment horizontal="center" vertical="center"/>
    </xf>
    <xf numFmtId="2" fontId="22" fillId="19" borderId="11" xfId="0" applyNumberFormat="1" applyFont="1" applyFill="1" applyBorder="1" applyAlignment="1" applyProtection="1">
      <alignment horizontal="center" vertical="center"/>
    </xf>
    <xf numFmtId="164" fontId="22" fillId="19" borderId="7" xfId="0" applyNumberFormat="1" applyFont="1" applyFill="1" applyBorder="1" applyAlignment="1" applyProtection="1">
      <alignment horizontal="center" vertical="center"/>
    </xf>
    <xf numFmtId="2" fontId="22" fillId="19" borderId="11" xfId="0" applyNumberFormat="1" applyFont="1" applyFill="1" applyBorder="1" applyAlignment="1">
      <alignment horizontal="center" vertical="center"/>
    </xf>
    <xf numFmtId="49" fontId="23" fillId="19" borderId="7" xfId="0" applyNumberFormat="1" applyFont="1" applyFill="1" applyBorder="1" applyAlignment="1">
      <alignment horizontal="center" vertical="center"/>
    </xf>
    <xf numFmtId="1" fontId="22" fillId="19" borderId="15" xfId="0" applyNumberFormat="1" applyFont="1" applyFill="1" applyBorder="1" applyAlignment="1" applyProtection="1">
      <alignment horizontal="center" vertical="center"/>
    </xf>
    <xf numFmtId="0" fontId="0" fillId="19" borderId="0" xfId="0" applyFill="1" applyBorder="1"/>
    <xf numFmtId="0" fontId="23" fillId="19" borderId="0" xfId="0" applyFont="1" applyFill="1" applyBorder="1" applyAlignment="1">
      <alignment horizontal="center"/>
    </xf>
    <xf numFmtId="0" fontId="41" fillId="19" borderId="7" xfId="0" applyFont="1" applyFill="1" applyBorder="1" applyAlignment="1">
      <alignment horizontal="left" vertical="center" wrapText="1"/>
    </xf>
    <xf numFmtId="0" fontId="42" fillId="19" borderId="11" xfId="39" applyFont="1" applyFill="1" applyBorder="1" applyAlignment="1" applyProtection="1">
      <alignment horizontal="left" wrapText="1"/>
    </xf>
    <xf numFmtId="0" fontId="33" fillId="19" borderId="0" xfId="0" applyFont="1" applyFill="1" applyAlignment="1">
      <alignment horizontal="center"/>
    </xf>
    <xf numFmtId="0" fontId="31" fillId="19" borderId="0" xfId="0" applyFont="1" applyFill="1" applyAlignment="1">
      <alignment horizontal="center"/>
    </xf>
    <xf numFmtId="0" fontId="19" fillId="19" borderId="0" xfId="0" applyFont="1" applyFill="1" applyAlignment="1">
      <alignment horizontal="center"/>
    </xf>
    <xf numFmtId="0" fontId="22" fillId="0" borderId="0" xfId="0" applyFont="1" applyBorder="1" applyAlignment="1"/>
    <xf numFmtId="0" fontId="22" fillId="0" borderId="0" xfId="0" applyFont="1"/>
    <xf numFmtId="0" fontId="43" fillId="0" borderId="0" xfId="0" applyFont="1" applyBorder="1" applyAlignment="1"/>
    <xf numFmtId="0" fontId="22" fillId="0" borderId="0" xfId="0" applyFont="1" applyBorder="1" applyAlignment="1">
      <alignment horizontal="left"/>
    </xf>
    <xf numFmtId="0" fontId="23" fillId="19" borderId="9" xfId="0" applyFont="1" applyFill="1" applyBorder="1" applyAlignment="1">
      <alignment horizontal="right"/>
    </xf>
    <xf numFmtId="0" fontId="23" fillId="19" borderId="13" xfId="0" applyFont="1" applyFill="1" applyBorder="1" applyAlignment="1">
      <alignment horizontal="right"/>
    </xf>
    <xf numFmtId="0" fontId="23" fillId="19" borderId="10" xfId="0" applyFont="1" applyFill="1" applyBorder="1" applyAlignment="1">
      <alignment horizontal="right"/>
    </xf>
    <xf numFmtId="0" fontId="24" fillId="19" borderId="0" xfId="0" applyFont="1" applyFill="1" applyBorder="1" applyAlignment="1">
      <alignment horizontal="center"/>
    </xf>
    <xf numFmtId="0" fontId="23" fillId="19" borderId="9" xfId="0" applyFont="1" applyFill="1" applyBorder="1" applyAlignment="1">
      <alignment horizontal="center" vertical="center"/>
    </xf>
    <xf numFmtId="0" fontId="23" fillId="19" borderId="13" xfId="0" applyFont="1" applyFill="1" applyBorder="1" applyAlignment="1">
      <alignment horizontal="center" vertical="center"/>
    </xf>
    <xf numFmtId="0" fontId="23" fillId="19" borderId="10" xfId="0" applyFont="1" applyFill="1" applyBorder="1" applyAlignment="1">
      <alignment horizontal="center" vertical="center"/>
    </xf>
    <xf numFmtId="49" fontId="21" fillId="19" borderId="7" xfId="0" applyNumberFormat="1" applyFont="1" applyFill="1" applyBorder="1" applyAlignment="1" applyProtection="1">
      <alignment horizontal="center" vertical="center" wrapText="1"/>
      <protection locked="0"/>
    </xf>
    <xf numFmtId="49" fontId="21" fillId="19" borderId="7" xfId="0" applyNumberFormat="1" applyFont="1" applyFill="1" applyBorder="1" applyAlignment="1" applyProtection="1">
      <alignment horizontal="center" wrapText="1"/>
      <protection locked="0"/>
    </xf>
    <xf numFmtId="49" fontId="21" fillId="19" borderId="9" xfId="0" applyNumberFormat="1" applyFont="1" applyFill="1" applyBorder="1" applyAlignment="1" applyProtection="1">
      <alignment horizontal="center" vertical="center" wrapText="1"/>
      <protection locked="0"/>
    </xf>
    <xf numFmtId="49" fontId="21" fillId="19" borderId="13" xfId="0" applyNumberFormat="1" applyFont="1" applyFill="1" applyBorder="1" applyAlignment="1" applyProtection="1">
      <alignment horizontal="center" vertical="center" wrapText="1"/>
      <protection locked="0"/>
    </xf>
    <xf numFmtId="49" fontId="21" fillId="19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19" borderId="7" xfId="0" applyFont="1" applyFill="1" applyBorder="1" applyAlignment="1" applyProtection="1">
      <alignment horizontal="center" vertical="center" wrapText="1"/>
      <protection locked="0"/>
    </xf>
    <xf numFmtId="0" fontId="21" fillId="19" borderId="16" xfId="0" applyFont="1" applyFill="1" applyBorder="1" applyAlignment="1">
      <alignment horizontal="center" vertical="center" wrapText="1"/>
    </xf>
    <xf numFmtId="0" fontId="21" fillId="19" borderId="17" xfId="0" applyFont="1" applyFill="1" applyBorder="1" applyAlignment="1">
      <alignment horizontal="center" vertical="center" wrapText="1"/>
    </xf>
    <xf numFmtId="0" fontId="21" fillId="19" borderId="8" xfId="0" applyFont="1" applyFill="1" applyBorder="1" applyAlignment="1">
      <alignment horizontal="center" vertical="center" wrapText="1"/>
    </xf>
    <xf numFmtId="49" fontId="22" fillId="19" borderId="7" xfId="0" applyNumberFormat="1" applyFont="1" applyFill="1" applyBorder="1" applyAlignment="1" applyProtection="1">
      <alignment horizontal="center" vertical="center" wrapText="1"/>
      <protection locked="0"/>
    </xf>
    <xf numFmtId="0" fontId="21" fillId="19" borderId="7" xfId="0" applyFont="1" applyFill="1" applyBorder="1" applyAlignment="1">
      <alignment horizontal="center" vertical="center" wrapText="1"/>
    </xf>
  </cellXfs>
  <cellStyles count="4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_ZV1PIV98" xfId="39"/>
    <cellStyle name="Плохой 2" xfId="32"/>
    <cellStyle name="Пояснение 2" xfId="33"/>
    <cellStyle name="Примечание 2" xfId="34"/>
    <cellStyle name="Результат 1" xfId="35"/>
    <cellStyle name="Связанная ячейка 2" xfId="36"/>
    <cellStyle name="Текст предупреждения 2" xfId="37"/>
    <cellStyle name="Хороший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3158218</xdr:colOff>
      <xdr:row>182</xdr:row>
      <xdr:rowOff>0</xdr:rowOff>
    </xdr:from>
    <xdr:to>
      <xdr:col>0</xdr:col>
      <xdr:colOff>5703387</xdr:colOff>
      <xdr:row>182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58218" y="237004860"/>
          <a:ext cx="2545169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3076575</xdr:colOff>
      <xdr:row>182</xdr:row>
      <xdr:rowOff>0</xdr:rowOff>
    </xdr:from>
    <xdr:to>
      <xdr:col>0</xdr:col>
      <xdr:colOff>5621744</xdr:colOff>
      <xdr:row>182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76575" y="237004860"/>
          <a:ext cx="2545169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3076575</xdr:colOff>
      <xdr:row>182</xdr:row>
      <xdr:rowOff>0</xdr:rowOff>
    </xdr:from>
    <xdr:to>
      <xdr:col>0</xdr:col>
      <xdr:colOff>5621744</xdr:colOff>
      <xdr:row>182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076575" y="237004860"/>
          <a:ext cx="2545169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3076575</xdr:colOff>
      <xdr:row>182</xdr:row>
      <xdr:rowOff>0</xdr:rowOff>
    </xdr:from>
    <xdr:to>
      <xdr:col>0</xdr:col>
      <xdr:colOff>5621744</xdr:colOff>
      <xdr:row>182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76575" y="237004860"/>
          <a:ext cx="2545169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03"/>
  <sheetViews>
    <sheetView tabSelected="1" view="pageBreakPreview" zoomScale="27" zoomScaleNormal="66" zoomScaleSheetLayoutView="27" zoomScalePageLayoutView="62" workbookViewId="0">
      <pane ySplit="12" topLeftCell="A13" activePane="bottomLeft" state="frozen"/>
      <selection pane="bottomLeft" activeCell="J4" sqref="J4"/>
    </sheetView>
  </sheetViews>
  <sheetFormatPr defaultRowHeight="35.25" x14ac:dyDescent="0.5"/>
  <cols>
    <col min="1" max="1" width="93.28515625" style="28" customWidth="1"/>
    <col min="2" max="2" width="28" style="30" customWidth="1"/>
    <col min="3" max="3" width="35.5703125" style="43" customWidth="1"/>
    <col min="4" max="4" width="32" style="47" customWidth="1"/>
    <col min="5" max="5" width="25.140625" style="44" customWidth="1"/>
    <col min="6" max="6" width="38.140625" style="43" customWidth="1"/>
    <col min="7" max="7" width="35.5703125" style="47" customWidth="1"/>
    <col min="8" max="8" width="29.140625" style="44" customWidth="1"/>
    <col min="9" max="9" width="39.5703125" style="43" customWidth="1"/>
    <col min="10" max="10" width="33.140625" style="49" customWidth="1"/>
    <col min="11" max="11" width="27.7109375" style="44" customWidth="1"/>
    <col min="12" max="12" width="8.85546875" style="13" customWidth="1"/>
  </cols>
  <sheetData>
    <row r="1" spans="1:16" x14ac:dyDescent="0.5">
      <c r="C1" s="77"/>
      <c r="D1" s="78"/>
      <c r="E1" s="79"/>
      <c r="F1" s="77"/>
      <c r="G1" s="78"/>
      <c r="H1" s="79"/>
      <c r="I1" s="77"/>
      <c r="J1" s="83" t="s">
        <v>193</v>
      </c>
      <c r="K1" s="80"/>
      <c r="L1" s="80"/>
      <c r="M1" s="80"/>
      <c r="N1" s="81"/>
    </row>
    <row r="2" spans="1:16" x14ac:dyDescent="0.5">
      <c r="C2" s="77"/>
      <c r="D2" s="78"/>
      <c r="E2" s="79"/>
      <c r="F2" s="77"/>
      <c r="G2" s="78"/>
      <c r="H2" s="79"/>
      <c r="I2" s="77"/>
      <c r="J2" s="80" t="s">
        <v>192</v>
      </c>
      <c r="K2" s="80"/>
      <c r="L2" s="80"/>
      <c r="M2" s="80"/>
      <c r="N2" s="80"/>
    </row>
    <row r="3" spans="1:16" x14ac:dyDescent="0.5">
      <c r="C3" s="77"/>
      <c r="D3" s="78"/>
      <c r="E3" s="79"/>
      <c r="F3" s="77"/>
      <c r="G3" s="78"/>
      <c r="H3" s="79"/>
      <c r="I3" s="77"/>
      <c r="J3" s="80" t="s">
        <v>194</v>
      </c>
      <c r="K3" s="80"/>
      <c r="L3" s="80"/>
      <c r="M3" s="80"/>
      <c r="N3" s="80"/>
    </row>
    <row r="4" spans="1:16" x14ac:dyDescent="0.5">
      <c r="C4" s="77"/>
      <c r="D4" s="78"/>
      <c r="E4" s="79"/>
      <c r="F4" s="77"/>
      <c r="G4" s="78"/>
      <c r="H4" s="79"/>
      <c r="I4" s="77"/>
      <c r="J4" s="80" t="s">
        <v>195</v>
      </c>
      <c r="K4" s="82"/>
      <c r="L4" s="82"/>
      <c r="M4" s="82"/>
      <c r="N4" s="82"/>
    </row>
    <row r="5" spans="1:16" s="3" customFormat="1" ht="45" customHeight="1" x14ac:dyDescent="0.5">
      <c r="A5" s="87" t="s">
        <v>191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73"/>
    </row>
    <row r="6" spans="1:16" s="3" customFormat="1" ht="45" customHeight="1" x14ac:dyDescent="0.55000000000000004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3"/>
    </row>
    <row r="7" spans="1:16" s="3" customFormat="1" ht="38.25" x14ac:dyDescent="0.55000000000000004">
      <c r="A7" s="88"/>
      <c r="B7" s="89"/>
      <c r="C7" s="89"/>
      <c r="D7" s="89"/>
      <c r="E7" s="89"/>
      <c r="F7" s="89"/>
      <c r="G7" s="89"/>
      <c r="H7" s="90"/>
      <c r="I7" s="84" t="s">
        <v>32</v>
      </c>
      <c r="J7" s="85"/>
      <c r="K7" s="86"/>
      <c r="L7" s="12"/>
    </row>
    <row r="8" spans="1:16" s="9" customFormat="1" ht="45" customHeight="1" x14ac:dyDescent="0.45">
      <c r="A8" s="91" t="s">
        <v>0</v>
      </c>
      <c r="B8" s="92" t="s">
        <v>31</v>
      </c>
      <c r="C8" s="93" t="s">
        <v>1</v>
      </c>
      <c r="D8" s="94"/>
      <c r="E8" s="95"/>
      <c r="F8" s="96" t="s">
        <v>2</v>
      </c>
      <c r="G8" s="96"/>
      <c r="H8" s="96"/>
      <c r="I8" s="96" t="s">
        <v>3</v>
      </c>
      <c r="J8" s="96"/>
      <c r="K8" s="96"/>
      <c r="L8" s="32"/>
      <c r="M8" s="33"/>
      <c r="N8" s="33"/>
      <c r="O8" s="33"/>
      <c r="P8" s="33"/>
    </row>
    <row r="9" spans="1:16" s="9" customFormat="1" ht="12.75" customHeight="1" x14ac:dyDescent="0.45">
      <c r="A9" s="91"/>
      <c r="B9" s="92"/>
      <c r="C9" s="97" t="s">
        <v>181</v>
      </c>
      <c r="D9" s="100" t="s">
        <v>4</v>
      </c>
      <c r="E9" s="91" t="s">
        <v>30</v>
      </c>
      <c r="F9" s="101" t="s">
        <v>182</v>
      </c>
      <c r="G9" s="100" t="s">
        <v>4</v>
      </c>
      <c r="H9" s="91" t="s">
        <v>30</v>
      </c>
      <c r="I9" s="101" t="s">
        <v>181</v>
      </c>
      <c r="J9" s="91" t="s">
        <v>4</v>
      </c>
      <c r="K9" s="91" t="s">
        <v>30</v>
      </c>
      <c r="L9" s="32"/>
      <c r="M9" s="33"/>
      <c r="N9" s="33"/>
      <c r="O9" s="33"/>
      <c r="P9" s="33"/>
    </row>
    <row r="10" spans="1:16" s="9" customFormat="1" ht="12.75" customHeight="1" x14ac:dyDescent="0.45">
      <c r="A10" s="91"/>
      <c r="B10" s="92"/>
      <c r="C10" s="98"/>
      <c r="D10" s="100"/>
      <c r="E10" s="91"/>
      <c r="F10" s="101"/>
      <c r="G10" s="100"/>
      <c r="H10" s="91"/>
      <c r="I10" s="101"/>
      <c r="J10" s="91"/>
      <c r="K10" s="91"/>
      <c r="L10" s="32"/>
      <c r="M10" s="33"/>
      <c r="N10" s="33"/>
      <c r="O10" s="33"/>
      <c r="P10" s="33"/>
    </row>
    <row r="11" spans="1:16" s="9" customFormat="1" ht="175.15" customHeight="1" x14ac:dyDescent="0.45">
      <c r="A11" s="91"/>
      <c r="B11" s="92"/>
      <c r="C11" s="99"/>
      <c r="D11" s="100"/>
      <c r="E11" s="91"/>
      <c r="F11" s="101"/>
      <c r="G11" s="100"/>
      <c r="H11" s="91"/>
      <c r="I11" s="101"/>
      <c r="J11" s="91"/>
      <c r="K11" s="91"/>
      <c r="L11" s="32"/>
      <c r="M11" s="33"/>
      <c r="N11" s="33"/>
      <c r="O11" s="33"/>
      <c r="P11" s="33"/>
    </row>
    <row r="12" spans="1:16" ht="38.25" x14ac:dyDescent="0.55000000000000004">
      <c r="A12" s="8">
        <v>1</v>
      </c>
      <c r="B12" s="24">
        <v>2</v>
      </c>
      <c r="C12" s="8">
        <v>4</v>
      </c>
      <c r="D12" s="29">
        <v>5</v>
      </c>
      <c r="E12" s="8">
        <v>6</v>
      </c>
      <c r="F12" s="8">
        <v>8</v>
      </c>
      <c r="G12" s="29">
        <v>9</v>
      </c>
      <c r="H12" s="8">
        <v>10</v>
      </c>
      <c r="I12" s="8">
        <v>12</v>
      </c>
      <c r="J12" s="8">
        <v>13</v>
      </c>
      <c r="K12" s="8">
        <v>14</v>
      </c>
      <c r="L12" s="12"/>
      <c r="M12" s="3"/>
      <c r="N12" s="3"/>
      <c r="O12" s="3"/>
      <c r="P12" s="3"/>
    </row>
    <row r="13" spans="1:16" s="1" customFormat="1" ht="75" customHeight="1" x14ac:dyDescent="0.2">
      <c r="A13" s="6" t="s">
        <v>5</v>
      </c>
      <c r="B13" s="11">
        <v>11010000</v>
      </c>
      <c r="C13" s="56">
        <v>275604600</v>
      </c>
      <c r="D13" s="57">
        <v>329692655</v>
      </c>
      <c r="E13" s="58">
        <f>D13/C13*100</f>
        <v>119.6252366615071</v>
      </c>
      <c r="F13" s="56">
        <v>0</v>
      </c>
      <c r="G13" s="57">
        <v>0</v>
      </c>
      <c r="H13" s="58">
        <v>0</v>
      </c>
      <c r="I13" s="56">
        <f>C13+F13</f>
        <v>275604600</v>
      </c>
      <c r="J13" s="56">
        <f>D13+G13</f>
        <v>329692655</v>
      </c>
      <c r="K13" s="58">
        <f>J13/I13*100</f>
        <v>119.6252366615071</v>
      </c>
      <c r="L13" s="15"/>
      <c r="M13" s="5"/>
      <c r="N13" s="5"/>
      <c r="O13" s="5"/>
      <c r="P13" s="5"/>
    </row>
    <row r="14" spans="1:16" s="1" customFormat="1" ht="51.75" customHeight="1" x14ac:dyDescent="0.2">
      <c r="A14" s="6" t="s">
        <v>6</v>
      </c>
      <c r="B14" s="11">
        <v>11020000</v>
      </c>
      <c r="C14" s="56">
        <v>200000</v>
      </c>
      <c r="D14" s="57">
        <v>239839</v>
      </c>
      <c r="E14" s="58">
        <f>D14/C14*100</f>
        <v>119.9195</v>
      </c>
      <c r="F14" s="56">
        <v>0</v>
      </c>
      <c r="G14" s="57">
        <v>0</v>
      </c>
      <c r="H14" s="58">
        <v>0</v>
      </c>
      <c r="I14" s="56">
        <f>C14+F14</f>
        <v>200000</v>
      </c>
      <c r="J14" s="56">
        <f>D14+G14</f>
        <v>239839</v>
      </c>
      <c r="K14" s="58">
        <f t="shared" ref="K14:K90" si="0">J14/I14*100</f>
        <v>119.9195</v>
      </c>
      <c r="L14" s="15"/>
      <c r="M14" s="5"/>
      <c r="N14" s="5"/>
      <c r="O14" s="5"/>
      <c r="P14" s="5"/>
    </row>
    <row r="15" spans="1:16" s="1" customFormat="1" ht="74.45" customHeight="1" x14ac:dyDescent="0.2">
      <c r="A15" s="6" t="s">
        <v>167</v>
      </c>
      <c r="B15" s="11">
        <v>13010000</v>
      </c>
      <c r="C15" s="56">
        <v>0</v>
      </c>
      <c r="D15" s="57">
        <v>4453</v>
      </c>
      <c r="E15" s="58">
        <v>0</v>
      </c>
      <c r="F15" s="56">
        <v>0</v>
      </c>
      <c r="G15" s="57">
        <v>0</v>
      </c>
      <c r="H15" s="58">
        <v>0</v>
      </c>
      <c r="I15" s="56">
        <v>0</v>
      </c>
      <c r="J15" s="56">
        <v>0</v>
      </c>
      <c r="K15" s="58">
        <v>0</v>
      </c>
      <c r="L15" s="15"/>
      <c r="M15" s="5"/>
      <c r="N15" s="5"/>
      <c r="O15" s="5"/>
      <c r="P15" s="5"/>
    </row>
    <row r="16" spans="1:16" s="1" customFormat="1" ht="75" customHeight="1" x14ac:dyDescent="0.2">
      <c r="A16" s="6" t="s">
        <v>7</v>
      </c>
      <c r="B16" s="11">
        <v>13020000</v>
      </c>
      <c r="C16" s="56">
        <v>0</v>
      </c>
      <c r="D16" s="57">
        <v>3178</v>
      </c>
      <c r="E16" s="58">
        <v>0</v>
      </c>
      <c r="F16" s="56">
        <v>0</v>
      </c>
      <c r="G16" s="57">
        <v>0</v>
      </c>
      <c r="H16" s="58">
        <v>0</v>
      </c>
      <c r="I16" s="56">
        <f t="shared" ref="I16:J19" si="1">C16+F16</f>
        <v>0</v>
      </c>
      <c r="J16" s="56">
        <f t="shared" si="1"/>
        <v>3178</v>
      </c>
      <c r="K16" s="58">
        <v>0</v>
      </c>
      <c r="L16" s="15"/>
      <c r="M16" s="5"/>
      <c r="N16" s="5"/>
      <c r="O16" s="5"/>
      <c r="P16" s="5"/>
    </row>
    <row r="17" spans="1:16" s="1" customFormat="1" ht="88.15" customHeight="1" x14ac:dyDescent="0.2">
      <c r="A17" s="6" t="s">
        <v>8</v>
      </c>
      <c r="B17" s="11">
        <v>13030000</v>
      </c>
      <c r="C17" s="56">
        <v>0</v>
      </c>
      <c r="D17" s="57">
        <v>20785</v>
      </c>
      <c r="E17" s="58">
        <v>0</v>
      </c>
      <c r="F17" s="56">
        <v>0</v>
      </c>
      <c r="G17" s="57">
        <v>0</v>
      </c>
      <c r="H17" s="58">
        <v>0</v>
      </c>
      <c r="I17" s="56">
        <f t="shared" si="1"/>
        <v>0</v>
      </c>
      <c r="J17" s="56">
        <f t="shared" si="1"/>
        <v>20785</v>
      </c>
      <c r="K17" s="58">
        <v>0</v>
      </c>
      <c r="L17" s="15"/>
      <c r="M17" s="5"/>
      <c r="N17" s="5"/>
      <c r="O17" s="5"/>
      <c r="P17" s="5"/>
    </row>
    <row r="18" spans="1:16" s="1" customFormat="1" ht="103.15" customHeight="1" x14ac:dyDescent="0.2">
      <c r="A18" s="6" t="s">
        <v>72</v>
      </c>
      <c r="B18" s="11">
        <v>14021900</v>
      </c>
      <c r="C18" s="56">
        <v>6600000</v>
      </c>
      <c r="D18" s="57">
        <v>6231673</v>
      </c>
      <c r="E18" s="58">
        <f>D18/C18*100</f>
        <v>94.419287878787884</v>
      </c>
      <c r="F18" s="56">
        <v>0</v>
      </c>
      <c r="G18" s="57">
        <v>0</v>
      </c>
      <c r="H18" s="58">
        <v>0</v>
      </c>
      <c r="I18" s="56">
        <f t="shared" si="1"/>
        <v>6600000</v>
      </c>
      <c r="J18" s="56">
        <f t="shared" si="1"/>
        <v>6231673</v>
      </c>
      <c r="K18" s="58">
        <f t="shared" si="0"/>
        <v>94.419287878787884</v>
      </c>
      <c r="L18" s="15"/>
      <c r="M18" s="5"/>
      <c r="N18" s="5"/>
      <c r="O18" s="5"/>
      <c r="P18" s="5"/>
    </row>
    <row r="19" spans="1:16" s="1" customFormat="1" ht="120.6" customHeight="1" x14ac:dyDescent="0.2">
      <c r="A19" s="6" t="s">
        <v>73</v>
      </c>
      <c r="B19" s="11">
        <v>14031900</v>
      </c>
      <c r="C19" s="56">
        <v>26700000</v>
      </c>
      <c r="D19" s="57">
        <v>25654221</v>
      </c>
      <c r="E19" s="58">
        <f>D19/C19*100</f>
        <v>96.083224719101125</v>
      </c>
      <c r="F19" s="56">
        <v>0</v>
      </c>
      <c r="G19" s="57">
        <v>0</v>
      </c>
      <c r="H19" s="58">
        <v>0</v>
      </c>
      <c r="I19" s="56">
        <f t="shared" si="1"/>
        <v>26700000</v>
      </c>
      <c r="J19" s="56">
        <f t="shared" si="1"/>
        <v>25654221</v>
      </c>
      <c r="K19" s="58">
        <f t="shared" si="0"/>
        <v>96.083224719101125</v>
      </c>
      <c r="L19" s="15"/>
      <c r="M19" s="5"/>
      <c r="N19" s="5"/>
      <c r="O19" s="5"/>
      <c r="P19" s="5"/>
    </row>
    <row r="20" spans="1:16" ht="144" customHeight="1" x14ac:dyDescent="0.2">
      <c r="A20" s="6" t="s">
        <v>74</v>
      </c>
      <c r="B20" s="11">
        <v>14040000</v>
      </c>
      <c r="C20" s="56">
        <v>21500000</v>
      </c>
      <c r="D20" s="57">
        <v>24188140</v>
      </c>
      <c r="E20" s="58">
        <f t="shared" ref="E20:E29" si="2">D20/C20*100</f>
        <v>112.50297674418606</v>
      </c>
      <c r="F20" s="56">
        <v>0</v>
      </c>
      <c r="G20" s="57">
        <v>0</v>
      </c>
      <c r="H20" s="58">
        <v>0</v>
      </c>
      <c r="I20" s="56">
        <f t="shared" ref="I20:I51" si="3">C20+F20</f>
        <v>21500000</v>
      </c>
      <c r="J20" s="56">
        <f t="shared" ref="J20:J42" si="4">G20+D20</f>
        <v>24188140</v>
      </c>
      <c r="K20" s="58">
        <f t="shared" si="0"/>
        <v>112.50297674418606</v>
      </c>
      <c r="L20" s="12"/>
      <c r="M20" s="3"/>
      <c r="N20" s="3"/>
      <c r="O20" s="3"/>
      <c r="P20" s="3"/>
    </row>
    <row r="21" spans="1:16" s="1" customFormat="1" ht="58.9" customHeight="1" x14ac:dyDescent="0.2">
      <c r="A21" s="6" t="s">
        <v>9</v>
      </c>
      <c r="B21" s="11">
        <v>18000000</v>
      </c>
      <c r="C21" s="56">
        <v>119660000</v>
      </c>
      <c r="D21" s="57">
        <v>140402780</v>
      </c>
      <c r="E21" s="58">
        <f t="shared" si="2"/>
        <v>117.33476516797595</v>
      </c>
      <c r="F21" s="56">
        <v>0</v>
      </c>
      <c r="G21" s="57">
        <v>0</v>
      </c>
      <c r="H21" s="58">
        <v>0</v>
      </c>
      <c r="I21" s="56">
        <f t="shared" si="3"/>
        <v>119660000</v>
      </c>
      <c r="J21" s="56">
        <f t="shared" si="4"/>
        <v>140402780</v>
      </c>
      <c r="K21" s="58">
        <f t="shared" si="0"/>
        <v>117.33476516797595</v>
      </c>
      <c r="L21" s="15"/>
      <c r="M21" s="5"/>
      <c r="N21" s="5"/>
      <c r="O21" s="5"/>
      <c r="P21" s="5"/>
    </row>
    <row r="22" spans="1:16" ht="57" customHeight="1" x14ac:dyDescent="0.2">
      <c r="A22" s="6" t="s">
        <v>10</v>
      </c>
      <c r="B22" s="11">
        <v>18010000</v>
      </c>
      <c r="C22" s="56">
        <v>4000000</v>
      </c>
      <c r="D22" s="57">
        <v>4588437</v>
      </c>
      <c r="E22" s="58">
        <f t="shared" si="2"/>
        <v>114.710925</v>
      </c>
      <c r="F22" s="56">
        <v>0</v>
      </c>
      <c r="G22" s="57">
        <v>0</v>
      </c>
      <c r="H22" s="58">
        <v>0</v>
      </c>
      <c r="I22" s="56">
        <f t="shared" si="3"/>
        <v>4000000</v>
      </c>
      <c r="J22" s="56">
        <f t="shared" si="4"/>
        <v>4588437</v>
      </c>
      <c r="K22" s="58">
        <f t="shared" si="0"/>
        <v>114.710925</v>
      </c>
      <c r="L22" s="12"/>
      <c r="M22" s="3"/>
      <c r="N22" s="3"/>
      <c r="O22" s="3"/>
      <c r="P22" s="3"/>
    </row>
    <row r="23" spans="1:16" ht="52.15" customHeight="1" x14ac:dyDescent="0.2">
      <c r="A23" s="6" t="s">
        <v>35</v>
      </c>
      <c r="B23" s="11">
        <v>18010000</v>
      </c>
      <c r="C23" s="56">
        <v>47000000</v>
      </c>
      <c r="D23" s="57">
        <v>53214077</v>
      </c>
      <c r="E23" s="58">
        <f t="shared" si="2"/>
        <v>113.22144042553191</v>
      </c>
      <c r="F23" s="56">
        <v>0</v>
      </c>
      <c r="G23" s="57">
        <v>0</v>
      </c>
      <c r="H23" s="58">
        <v>0</v>
      </c>
      <c r="I23" s="56">
        <f t="shared" si="3"/>
        <v>47000000</v>
      </c>
      <c r="J23" s="56">
        <f t="shared" si="4"/>
        <v>53214077</v>
      </c>
      <c r="K23" s="58">
        <f t="shared" si="0"/>
        <v>113.22144042553191</v>
      </c>
      <c r="L23" s="12"/>
      <c r="M23" s="3"/>
      <c r="N23" s="3"/>
      <c r="O23" s="3"/>
      <c r="P23" s="3"/>
    </row>
    <row r="24" spans="1:16" s="1" customFormat="1" ht="46.15" customHeight="1" x14ac:dyDescent="0.2">
      <c r="A24" s="6" t="s">
        <v>36</v>
      </c>
      <c r="B24" s="11">
        <v>18010000</v>
      </c>
      <c r="C24" s="56">
        <v>700000</v>
      </c>
      <c r="D24" s="57">
        <v>906935</v>
      </c>
      <c r="E24" s="58">
        <f t="shared" si="2"/>
        <v>129.56214285714285</v>
      </c>
      <c r="F24" s="56">
        <v>0</v>
      </c>
      <c r="G24" s="57">
        <v>0</v>
      </c>
      <c r="H24" s="58">
        <v>0</v>
      </c>
      <c r="I24" s="56">
        <f t="shared" si="3"/>
        <v>700000</v>
      </c>
      <c r="J24" s="56">
        <f t="shared" si="4"/>
        <v>906935</v>
      </c>
      <c r="K24" s="58">
        <f t="shared" si="0"/>
        <v>129.56214285714285</v>
      </c>
      <c r="L24" s="15"/>
      <c r="M24" s="5"/>
      <c r="N24" s="5"/>
      <c r="O24" s="5"/>
      <c r="P24" s="5"/>
    </row>
    <row r="25" spans="1:16" s="1" customFormat="1" ht="52.9" customHeight="1" x14ac:dyDescent="0.2">
      <c r="A25" s="6" t="s">
        <v>11</v>
      </c>
      <c r="B25" s="11">
        <v>18030000</v>
      </c>
      <c r="C25" s="56">
        <v>460000</v>
      </c>
      <c r="D25" s="57">
        <v>2345838</v>
      </c>
      <c r="E25" s="58" t="s">
        <v>70</v>
      </c>
      <c r="F25" s="56">
        <v>0</v>
      </c>
      <c r="G25" s="57">
        <v>0</v>
      </c>
      <c r="H25" s="58">
        <v>0</v>
      </c>
      <c r="I25" s="56">
        <f t="shared" si="3"/>
        <v>460000</v>
      </c>
      <c r="J25" s="56">
        <f t="shared" si="4"/>
        <v>2345838</v>
      </c>
      <c r="K25" s="58" t="s">
        <v>70</v>
      </c>
      <c r="L25" s="15"/>
      <c r="M25" s="5"/>
      <c r="N25" s="5"/>
      <c r="O25" s="5"/>
      <c r="P25" s="5"/>
    </row>
    <row r="26" spans="1:16" s="1" customFormat="1" ht="54" customHeight="1" x14ac:dyDescent="0.2">
      <c r="A26" s="6" t="s">
        <v>12</v>
      </c>
      <c r="B26" s="11">
        <v>18050000</v>
      </c>
      <c r="C26" s="56">
        <v>56970000</v>
      </c>
      <c r="D26" s="57">
        <v>57535038</v>
      </c>
      <c r="E26" s="58">
        <f t="shared" si="2"/>
        <v>100.9918167456556</v>
      </c>
      <c r="F26" s="56">
        <v>0</v>
      </c>
      <c r="G26" s="57">
        <v>0</v>
      </c>
      <c r="H26" s="58">
        <v>0</v>
      </c>
      <c r="I26" s="56">
        <f t="shared" si="3"/>
        <v>56970000</v>
      </c>
      <c r="J26" s="56">
        <f t="shared" si="4"/>
        <v>57535038</v>
      </c>
      <c r="K26" s="58">
        <f t="shared" si="0"/>
        <v>100.9918167456556</v>
      </c>
      <c r="L26" s="15"/>
      <c r="M26" s="5"/>
      <c r="N26" s="5"/>
      <c r="O26" s="5"/>
      <c r="P26" s="5"/>
    </row>
    <row r="27" spans="1:16" s="1" customFormat="1" ht="49.15" customHeight="1" x14ac:dyDescent="0.2">
      <c r="A27" s="6" t="s">
        <v>13</v>
      </c>
      <c r="B27" s="11">
        <v>19010000</v>
      </c>
      <c r="C27" s="56">
        <v>0</v>
      </c>
      <c r="D27" s="57">
        <v>0</v>
      </c>
      <c r="E27" s="58">
        <v>0</v>
      </c>
      <c r="F27" s="56">
        <v>65000</v>
      </c>
      <c r="G27" s="57">
        <v>60403</v>
      </c>
      <c r="H27" s="58">
        <f>G27/F27*100</f>
        <v>92.927692307692311</v>
      </c>
      <c r="I27" s="56">
        <f t="shared" si="3"/>
        <v>65000</v>
      </c>
      <c r="J27" s="56">
        <f t="shared" si="4"/>
        <v>60403</v>
      </c>
      <c r="K27" s="58">
        <f t="shared" si="0"/>
        <v>92.927692307692311</v>
      </c>
      <c r="L27" s="15"/>
      <c r="M27" s="5"/>
      <c r="N27" s="5"/>
      <c r="O27" s="5"/>
      <c r="P27" s="5"/>
    </row>
    <row r="28" spans="1:16" s="1" customFormat="1" ht="76.5" x14ac:dyDescent="0.2">
      <c r="A28" s="6" t="s">
        <v>185</v>
      </c>
      <c r="B28" s="11">
        <v>19090500</v>
      </c>
      <c r="C28" s="56">
        <v>0</v>
      </c>
      <c r="D28" s="57">
        <v>3006</v>
      </c>
      <c r="E28" s="58">
        <v>0</v>
      </c>
      <c r="F28" s="56">
        <v>0</v>
      </c>
      <c r="G28" s="57">
        <v>0</v>
      </c>
      <c r="H28" s="58">
        <v>0</v>
      </c>
      <c r="I28" s="56">
        <f t="shared" si="3"/>
        <v>0</v>
      </c>
      <c r="J28" s="56">
        <f t="shared" si="4"/>
        <v>3006</v>
      </c>
      <c r="K28" s="58">
        <v>0</v>
      </c>
      <c r="L28" s="15"/>
      <c r="M28" s="5"/>
      <c r="N28" s="5"/>
      <c r="O28" s="5"/>
      <c r="P28" s="5"/>
    </row>
    <row r="29" spans="1:16" s="1" customFormat="1" ht="153.6" customHeight="1" x14ac:dyDescent="0.2">
      <c r="A29" s="6" t="s">
        <v>37</v>
      </c>
      <c r="B29" s="11">
        <v>21010300</v>
      </c>
      <c r="C29" s="56">
        <v>315000</v>
      </c>
      <c r="D29" s="57">
        <v>381960</v>
      </c>
      <c r="E29" s="58">
        <f t="shared" si="2"/>
        <v>121.25714285714287</v>
      </c>
      <c r="F29" s="56">
        <v>0</v>
      </c>
      <c r="G29" s="57">
        <v>0</v>
      </c>
      <c r="H29" s="56">
        <v>0</v>
      </c>
      <c r="I29" s="56">
        <f t="shared" si="3"/>
        <v>315000</v>
      </c>
      <c r="J29" s="56">
        <f t="shared" si="4"/>
        <v>381960</v>
      </c>
      <c r="K29" s="58">
        <f t="shared" si="0"/>
        <v>121.25714285714287</v>
      </c>
      <c r="L29" s="15"/>
      <c r="M29" s="5"/>
      <c r="N29" s="5"/>
      <c r="O29" s="5"/>
      <c r="P29" s="5"/>
    </row>
    <row r="30" spans="1:16" s="1" customFormat="1" ht="77.45" customHeight="1" x14ac:dyDescent="0.2">
      <c r="A30" s="6" t="s">
        <v>14</v>
      </c>
      <c r="B30" s="11">
        <v>21050000</v>
      </c>
      <c r="C30" s="56">
        <v>3000000</v>
      </c>
      <c r="D30" s="57">
        <v>8661125</v>
      </c>
      <c r="E30" s="58" t="s">
        <v>70</v>
      </c>
      <c r="F30" s="56">
        <v>0</v>
      </c>
      <c r="G30" s="57">
        <v>0</v>
      </c>
      <c r="H30" s="56">
        <v>0</v>
      </c>
      <c r="I30" s="56">
        <f t="shared" si="3"/>
        <v>3000000</v>
      </c>
      <c r="J30" s="56">
        <f t="shared" si="4"/>
        <v>8661125</v>
      </c>
      <c r="K30" s="58" t="s">
        <v>70</v>
      </c>
      <c r="L30" s="15"/>
      <c r="M30" s="5"/>
      <c r="N30" s="5"/>
      <c r="O30" s="5"/>
      <c r="P30" s="5"/>
    </row>
    <row r="31" spans="1:16" s="1" customFormat="1" ht="266.45" customHeight="1" x14ac:dyDescent="0.2">
      <c r="A31" s="6" t="s">
        <v>38</v>
      </c>
      <c r="B31" s="11">
        <v>21080900</v>
      </c>
      <c r="C31" s="56">
        <v>5000</v>
      </c>
      <c r="D31" s="57">
        <v>0</v>
      </c>
      <c r="E31" s="58">
        <v>0</v>
      </c>
      <c r="F31" s="56">
        <v>0</v>
      </c>
      <c r="G31" s="57">
        <v>0</v>
      </c>
      <c r="H31" s="56">
        <v>0</v>
      </c>
      <c r="I31" s="56">
        <f t="shared" si="3"/>
        <v>5000</v>
      </c>
      <c r="J31" s="56">
        <f t="shared" si="4"/>
        <v>0</v>
      </c>
      <c r="K31" s="58">
        <v>0</v>
      </c>
      <c r="L31" s="15"/>
      <c r="M31" s="5"/>
      <c r="N31" s="5"/>
      <c r="O31" s="5"/>
      <c r="P31" s="5"/>
    </row>
    <row r="32" spans="1:16" s="1" customFormat="1" ht="69" customHeight="1" x14ac:dyDescent="0.2">
      <c r="A32" s="6" t="s">
        <v>39</v>
      </c>
      <c r="B32" s="11">
        <v>21081100</v>
      </c>
      <c r="C32" s="56">
        <v>300000</v>
      </c>
      <c r="D32" s="57">
        <v>167467</v>
      </c>
      <c r="E32" s="58">
        <f t="shared" ref="E32:E41" si="5">D32/C32*100</f>
        <v>55.822333333333333</v>
      </c>
      <c r="F32" s="56">
        <v>0</v>
      </c>
      <c r="G32" s="57">
        <v>0</v>
      </c>
      <c r="H32" s="56">
        <v>0</v>
      </c>
      <c r="I32" s="56">
        <f t="shared" si="3"/>
        <v>300000</v>
      </c>
      <c r="J32" s="56">
        <f t="shared" si="4"/>
        <v>167467</v>
      </c>
      <c r="K32" s="58">
        <f t="shared" si="0"/>
        <v>55.822333333333333</v>
      </c>
      <c r="L32" s="15"/>
      <c r="M32" s="5"/>
      <c r="N32" s="5"/>
      <c r="O32" s="5"/>
      <c r="P32" s="5"/>
    </row>
    <row r="33" spans="1:16" s="1" customFormat="1" ht="200.25" customHeight="1" x14ac:dyDescent="0.2">
      <c r="A33" s="6" t="s">
        <v>40</v>
      </c>
      <c r="B33" s="11">
        <v>21081500</v>
      </c>
      <c r="C33" s="56">
        <v>100000</v>
      </c>
      <c r="D33" s="57">
        <v>76978</v>
      </c>
      <c r="E33" s="58">
        <f t="shared" si="5"/>
        <v>76.978000000000009</v>
      </c>
      <c r="F33" s="56">
        <v>0</v>
      </c>
      <c r="G33" s="57">
        <v>0</v>
      </c>
      <c r="H33" s="56">
        <v>0</v>
      </c>
      <c r="I33" s="56">
        <f t="shared" si="3"/>
        <v>100000</v>
      </c>
      <c r="J33" s="56">
        <f t="shared" si="4"/>
        <v>76978</v>
      </c>
      <c r="K33" s="58">
        <f t="shared" si="0"/>
        <v>76.978000000000009</v>
      </c>
      <c r="L33" s="15"/>
      <c r="M33" s="5"/>
      <c r="N33" s="5"/>
      <c r="O33" s="5"/>
      <c r="P33" s="5"/>
    </row>
    <row r="34" spans="1:16" ht="150.75" customHeight="1" x14ac:dyDescent="0.2">
      <c r="A34" s="6" t="s">
        <v>15</v>
      </c>
      <c r="B34" s="11">
        <v>21110000</v>
      </c>
      <c r="C34" s="56">
        <v>0</v>
      </c>
      <c r="D34" s="57">
        <v>0</v>
      </c>
      <c r="E34" s="58">
        <v>0</v>
      </c>
      <c r="F34" s="56">
        <v>0</v>
      </c>
      <c r="G34" s="57">
        <v>88344</v>
      </c>
      <c r="H34" s="58">
        <v>0</v>
      </c>
      <c r="I34" s="56">
        <f t="shared" si="3"/>
        <v>0</v>
      </c>
      <c r="J34" s="56">
        <f t="shared" si="4"/>
        <v>88344</v>
      </c>
      <c r="K34" s="58">
        <v>0</v>
      </c>
      <c r="L34" s="12"/>
      <c r="M34" s="3"/>
      <c r="N34" s="3"/>
      <c r="O34" s="3"/>
      <c r="P34" s="3"/>
    </row>
    <row r="35" spans="1:16" ht="150.75" customHeight="1" x14ac:dyDescent="0.2">
      <c r="A35" s="6" t="s">
        <v>186</v>
      </c>
      <c r="B35" s="11">
        <v>22010200</v>
      </c>
      <c r="C35" s="56">
        <v>0</v>
      </c>
      <c r="D35" s="57">
        <v>602</v>
      </c>
      <c r="E35" s="58">
        <v>0</v>
      </c>
      <c r="F35" s="56">
        <v>0</v>
      </c>
      <c r="G35" s="57">
        <v>0</v>
      </c>
      <c r="H35" s="58">
        <v>0</v>
      </c>
      <c r="I35" s="56">
        <f t="shared" si="3"/>
        <v>0</v>
      </c>
      <c r="J35" s="56">
        <f t="shared" si="4"/>
        <v>602</v>
      </c>
      <c r="K35" s="58">
        <v>0</v>
      </c>
      <c r="L35" s="12"/>
      <c r="M35" s="3"/>
      <c r="N35" s="3"/>
      <c r="O35" s="3"/>
      <c r="P35" s="3"/>
    </row>
    <row r="36" spans="1:16" s="1" customFormat="1" ht="165.6" customHeight="1" x14ac:dyDescent="0.2">
      <c r="A36" s="6" t="s">
        <v>41</v>
      </c>
      <c r="B36" s="11">
        <v>22010300</v>
      </c>
      <c r="C36" s="56">
        <v>410000</v>
      </c>
      <c r="D36" s="57">
        <v>483696</v>
      </c>
      <c r="E36" s="58">
        <f t="shared" si="5"/>
        <v>117.97463414634146</v>
      </c>
      <c r="F36" s="56">
        <v>0</v>
      </c>
      <c r="G36" s="57">
        <v>0</v>
      </c>
      <c r="H36" s="56">
        <v>0</v>
      </c>
      <c r="I36" s="56">
        <f t="shared" si="3"/>
        <v>410000</v>
      </c>
      <c r="J36" s="56">
        <f t="shared" si="4"/>
        <v>483696</v>
      </c>
      <c r="K36" s="58">
        <f t="shared" si="0"/>
        <v>117.97463414634146</v>
      </c>
      <c r="L36" s="15"/>
      <c r="M36" s="5"/>
      <c r="N36" s="5"/>
      <c r="O36" s="5"/>
      <c r="P36" s="5"/>
    </row>
    <row r="37" spans="1:16" s="1" customFormat="1" ht="87" customHeight="1" x14ac:dyDescent="0.2">
      <c r="A37" s="6" t="s">
        <v>16</v>
      </c>
      <c r="B37" s="11">
        <v>22012500</v>
      </c>
      <c r="C37" s="56">
        <v>6900000</v>
      </c>
      <c r="D37" s="57">
        <v>7010203</v>
      </c>
      <c r="E37" s="58">
        <f t="shared" si="5"/>
        <v>101.59714492753625</v>
      </c>
      <c r="F37" s="56">
        <v>0</v>
      </c>
      <c r="G37" s="57">
        <v>0</v>
      </c>
      <c r="H37" s="56">
        <v>0</v>
      </c>
      <c r="I37" s="56">
        <f t="shared" si="3"/>
        <v>6900000</v>
      </c>
      <c r="J37" s="56">
        <f t="shared" si="4"/>
        <v>7010203</v>
      </c>
      <c r="K37" s="58">
        <f t="shared" si="0"/>
        <v>101.59714492753625</v>
      </c>
      <c r="L37" s="15"/>
      <c r="M37" s="5"/>
      <c r="N37" s="5"/>
      <c r="O37" s="5"/>
      <c r="P37" s="5"/>
    </row>
    <row r="38" spans="1:16" s="1" customFormat="1" ht="122.25" customHeight="1" x14ac:dyDescent="0.2">
      <c r="A38" s="6" t="s">
        <v>42</v>
      </c>
      <c r="B38" s="11">
        <v>22012600</v>
      </c>
      <c r="C38" s="56">
        <v>210000</v>
      </c>
      <c r="D38" s="57">
        <v>204878</v>
      </c>
      <c r="E38" s="58">
        <f t="shared" si="5"/>
        <v>97.560952380952386</v>
      </c>
      <c r="F38" s="56">
        <v>0</v>
      </c>
      <c r="G38" s="57">
        <v>0</v>
      </c>
      <c r="H38" s="56">
        <v>0</v>
      </c>
      <c r="I38" s="56">
        <f t="shared" si="3"/>
        <v>210000</v>
      </c>
      <c r="J38" s="56">
        <f t="shared" si="4"/>
        <v>204878</v>
      </c>
      <c r="K38" s="58">
        <f t="shared" si="0"/>
        <v>97.560952380952386</v>
      </c>
      <c r="L38" s="15"/>
      <c r="M38" s="5"/>
      <c r="N38" s="5"/>
      <c r="O38" s="5"/>
      <c r="P38" s="5"/>
    </row>
    <row r="39" spans="1:16" s="1" customFormat="1" ht="311.45" customHeight="1" x14ac:dyDescent="0.2">
      <c r="A39" s="6" t="s">
        <v>50</v>
      </c>
      <c r="B39" s="11">
        <v>22012900</v>
      </c>
      <c r="C39" s="56">
        <v>15000</v>
      </c>
      <c r="D39" s="57">
        <v>29480</v>
      </c>
      <c r="E39" s="58">
        <f t="shared" si="5"/>
        <v>196.53333333333333</v>
      </c>
      <c r="F39" s="56">
        <v>0</v>
      </c>
      <c r="G39" s="57">
        <v>0</v>
      </c>
      <c r="H39" s="56">
        <v>0</v>
      </c>
      <c r="I39" s="56">
        <f t="shared" si="3"/>
        <v>15000</v>
      </c>
      <c r="J39" s="56">
        <f t="shared" si="4"/>
        <v>29480</v>
      </c>
      <c r="K39" s="58">
        <f t="shared" si="0"/>
        <v>196.53333333333333</v>
      </c>
      <c r="L39" s="15"/>
      <c r="M39" s="5"/>
      <c r="N39" s="5"/>
      <c r="O39" s="5"/>
      <c r="P39" s="5"/>
    </row>
    <row r="40" spans="1:16" s="1" customFormat="1" ht="159" customHeight="1" x14ac:dyDescent="0.2">
      <c r="A40" s="6" t="s">
        <v>43</v>
      </c>
      <c r="B40" s="11">
        <v>22080400</v>
      </c>
      <c r="C40" s="56">
        <v>6300000</v>
      </c>
      <c r="D40" s="57">
        <v>6354226</v>
      </c>
      <c r="E40" s="58">
        <f t="shared" si="5"/>
        <v>100.86073015873016</v>
      </c>
      <c r="F40" s="56">
        <v>0</v>
      </c>
      <c r="G40" s="57">
        <v>0</v>
      </c>
      <c r="H40" s="56">
        <v>0</v>
      </c>
      <c r="I40" s="56">
        <f t="shared" si="3"/>
        <v>6300000</v>
      </c>
      <c r="J40" s="56">
        <f t="shared" si="4"/>
        <v>6354226</v>
      </c>
      <c r="K40" s="58">
        <f t="shared" si="0"/>
        <v>100.86073015873016</v>
      </c>
      <c r="L40" s="15"/>
      <c r="M40" s="5"/>
      <c r="N40" s="5"/>
      <c r="O40" s="5"/>
      <c r="P40" s="5"/>
    </row>
    <row r="41" spans="1:16" s="1" customFormat="1" ht="51" customHeight="1" x14ac:dyDescent="0.2">
      <c r="A41" s="6" t="s">
        <v>17</v>
      </c>
      <c r="B41" s="11">
        <v>22090000</v>
      </c>
      <c r="C41" s="56">
        <v>400000</v>
      </c>
      <c r="D41" s="57">
        <v>407403</v>
      </c>
      <c r="E41" s="58">
        <f t="shared" si="5"/>
        <v>101.85074999999999</v>
      </c>
      <c r="F41" s="56">
        <v>0</v>
      </c>
      <c r="G41" s="57">
        <v>0</v>
      </c>
      <c r="H41" s="56">
        <v>0</v>
      </c>
      <c r="I41" s="56">
        <f t="shared" si="3"/>
        <v>400000</v>
      </c>
      <c r="J41" s="56">
        <f t="shared" si="4"/>
        <v>407403</v>
      </c>
      <c r="K41" s="58">
        <f t="shared" si="0"/>
        <v>101.85074999999999</v>
      </c>
      <c r="L41" s="15"/>
      <c r="M41" s="5"/>
      <c r="N41" s="5"/>
      <c r="O41" s="5"/>
      <c r="P41" s="5"/>
    </row>
    <row r="42" spans="1:16" s="1" customFormat="1" ht="58.9" customHeight="1" x14ac:dyDescent="0.2">
      <c r="A42" s="6" t="s">
        <v>44</v>
      </c>
      <c r="B42" s="11">
        <v>24060300</v>
      </c>
      <c r="C42" s="56">
        <v>0</v>
      </c>
      <c r="D42" s="57">
        <v>83413</v>
      </c>
      <c r="E42" s="58">
        <v>0</v>
      </c>
      <c r="F42" s="56">
        <v>0</v>
      </c>
      <c r="G42" s="57">
        <v>0</v>
      </c>
      <c r="H42" s="56">
        <v>0</v>
      </c>
      <c r="I42" s="56">
        <f t="shared" si="3"/>
        <v>0</v>
      </c>
      <c r="J42" s="56">
        <f t="shared" si="4"/>
        <v>83413</v>
      </c>
      <c r="K42" s="58">
        <v>0</v>
      </c>
      <c r="L42" s="15"/>
      <c r="M42" s="5"/>
      <c r="N42" s="5"/>
      <c r="O42" s="5"/>
      <c r="P42" s="5"/>
    </row>
    <row r="43" spans="1:16" s="1" customFormat="1" ht="259.89999999999998" customHeight="1" x14ac:dyDescent="0.2">
      <c r="A43" s="6" t="s">
        <v>187</v>
      </c>
      <c r="B43" s="11">
        <v>24062200</v>
      </c>
      <c r="C43" s="56">
        <v>0</v>
      </c>
      <c r="D43" s="57">
        <v>15002</v>
      </c>
      <c r="E43" s="58">
        <v>0</v>
      </c>
      <c r="F43" s="56">
        <v>0</v>
      </c>
      <c r="G43" s="57">
        <v>0</v>
      </c>
      <c r="H43" s="56">
        <v>0</v>
      </c>
      <c r="I43" s="56">
        <f t="shared" si="3"/>
        <v>0</v>
      </c>
      <c r="J43" s="56">
        <f>D43+G43</f>
        <v>15002</v>
      </c>
      <c r="K43" s="58">
        <v>0</v>
      </c>
      <c r="L43" s="15"/>
      <c r="M43" s="5"/>
      <c r="N43" s="5"/>
      <c r="O43" s="5"/>
      <c r="P43" s="5"/>
    </row>
    <row r="44" spans="1:16" ht="113.25" customHeight="1" x14ac:dyDescent="0.2">
      <c r="A44" s="6" t="s">
        <v>45</v>
      </c>
      <c r="B44" s="11">
        <v>24170000</v>
      </c>
      <c r="C44" s="56">
        <v>0</v>
      </c>
      <c r="D44" s="57">
        <v>0</v>
      </c>
      <c r="E44" s="58">
        <v>0</v>
      </c>
      <c r="F44" s="56">
        <v>11230000</v>
      </c>
      <c r="G44" s="57">
        <v>16765747</v>
      </c>
      <c r="H44" s="58">
        <f t="shared" ref="H44:H46" si="6">G44/F44*100</f>
        <v>149.29427426536063</v>
      </c>
      <c r="I44" s="56">
        <f t="shared" si="3"/>
        <v>11230000</v>
      </c>
      <c r="J44" s="56">
        <f t="shared" ref="J44:J68" si="7">G44+D44</f>
        <v>16765747</v>
      </c>
      <c r="K44" s="58">
        <f t="shared" si="0"/>
        <v>149.29427426536063</v>
      </c>
      <c r="L44" s="12"/>
      <c r="M44" s="3"/>
      <c r="N44" s="3"/>
      <c r="O44" s="3"/>
      <c r="P44" s="3"/>
    </row>
    <row r="45" spans="1:16" ht="145.15" customHeight="1" x14ac:dyDescent="0.2">
      <c r="A45" s="6" t="s">
        <v>18</v>
      </c>
      <c r="B45" s="11">
        <v>25010000</v>
      </c>
      <c r="C45" s="56">
        <v>0</v>
      </c>
      <c r="D45" s="57">
        <v>0</v>
      </c>
      <c r="E45" s="58">
        <v>0</v>
      </c>
      <c r="F45" s="56">
        <v>13528708</v>
      </c>
      <c r="G45" s="57">
        <v>18240268</v>
      </c>
      <c r="H45" s="58">
        <f t="shared" si="6"/>
        <v>134.82638549076526</v>
      </c>
      <c r="I45" s="56">
        <f t="shared" si="3"/>
        <v>13528708</v>
      </c>
      <c r="J45" s="56">
        <f t="shared" si="7"/>
        <v>18240268</v>
      </c>
      <c r="K45" s="58">
        <f t="shared" si="0"/>
        <v>134.82638549076526</v>
      </c>
      <c r="L45" s="12"/>
      <c r="M45" s="3"/>
      <c r="N45" s="3"/>
      <c r="O45" s="3"/>
      <c r="P45" s="3"/>
    </row>
    <row r="46" spans="1:16" ht="90" customHeight="1" x14ac:dyDescent="0.2">
      <c r="A46" s="6" t="s">
        <v>46</v>
      </c>
      <c r="B46" s="11">
        <v>25020000</v>
      </c>
      <c r="C46" s="56">
        <v>0</v>
      </c>
      <c r="D46" s="57">
        <v>0</v>
      </c>
      <c r="E46" s="58">
        <v>0</v>
      </c>
      <c r="F46" s="56">
        <v>4044783</v>
      </c>
      <c r="G46" s="57">
        <v>4140229</v>
      </c>
      <c r="H46" s="58">
        <f t="shared" si="6"/>
        <v>102.35973104119553</v>
      </c>
      <c r="I46" s="56">
        <f t="shared" si="3"/>
        <v>4044783</v>
      </c>
      <c r="J46" s="56">
        <f t="shared" si="7"/>
        <v>4140229</v>
      </c>
      <c r="K46" s="58">
        <f t="shared" si="0"/>
        <v>102.35973104119553</v>
      </c>
      <c r="L46" s="12"/>
      <c r="M46" s="3"/>
      <c r="N46" s="3"/>
      <c r="O46" s="3"/>
      <c r="P46" s="3"/>
    </row>
    <row r="47" spans="1:16" s="1" customFormat="1" ht="262.89999999999998" customHeight="1" x14ac:dyDescent="0.2">
      <c r="A47" s="22" t="s">
        <v>47</v>
      </c>
      <c r="B47" s="11">
        <v>31010200</v>
      </c>
      <c r="C47" s="56">
        <v>3000</v>
      </c>
      <c r="D47" s="57">
        <v>4261</v>
      </c>
      <c r="E47" s="58">
        <f t="shared" ref="E47" si="8">D47/C47*100</f>
        <v>142.03333333333333</v>
      </c>
      <c r="F47" s="56">
        <v>0</v>
      </c>
      <c r="G47" s="57">
        <v>0</v>
      </c>
      <c r="H47" s="56">
        <v>0</v>
      </c>
      <c r="I47" s="56">
        <f t="shared" si="3"/>
        <v>3000</v>
      </c>
      <c r="J47" s="56">
        <f t="shared" si="7"/>
        <v>4261</v>
      </c>
      <c r="K47" s="58">
        <f t="shared" si="0"/>
        <v>142.03333333333333</v>
      </c>
      <c r="L47" s="15"/>
      <c r="M47" s="5"/>
      <c r="N47" s="5"/>
      <c r="O47" s="5"/>
      <c r="P47" s="5"/>
    </row>
    <row r="48" spans="1:16" ht="159" customHeight="1" x14ac:dyDescent="0.2">
      <c r="A48" s="6" t="s">
        <v>19</v>
      </c>
      <c r="B48" s="11">
        <v>31030000</v>
      </c>
      <c r="C48" s="56">
        <v>0</v>
      </c>
      <c r="D48" s="57">
        <v>0</v>
      </c>
      <c r="E48" s="58">
        <v>0</v>
      </c>
      <c r="F48" s="56">
        <v>0</v>
      </c>
      <c r="G48" s="57">
        <v>358646</v>
      </c>
      <c r="H48" s="58">
        <v>0</v>
      </c>
      <c r="I48" s="56">
        <f t="shared" si="3"/>
        <v>0</v>
      </c>
      <c r="J48" s="56">
        <f t="shared" si="7"/>
        <v>358646</v>
      </c>
      <c r="K48" s="58">
        <v>0</v>
      </c>
      <c r="L48" s="12"/>
      <c r="M48" s="3"/>
      <c r="N48" s="3"/>
      <c r="O48" s="3"/>
      <c r="P48" s="3"/>
    </row>
    <row r="49" spans="1:16" ht="64.900000000000006" customHeight="1" x14ac:dyDescent="0.2">
      <c r="A49" s="6" t="s">
        <v>20</v>
      </c>
      <c r="B49" s="11">
        <v>33010000</v>
      </c>
      <c r="C49" s="56">
        <v>0</v>
      </c>
      <c r="D49" s="57">
        <v>0</v>
      </c>
      <c r="E49" s="58">
        <v>0</v>
      </c>
      <c r="F49" s="56">
        <v>320000</v>
      </c>
      <c r="G49" s="57">
        <v>620110</v>
      </c>
      <c r="H49" s="58">
        <f t="shared" ref="H49:H51" si="9">G49/F49*100</f>
        <v>193.78437500000001</v>
      </c>
      <c r="I49" s="56">
        <f t="shared" si="3"/>
        <v>320000</v>
      </c>
      <c r="J49" s="56">
        <f t="shared" si="7"/>
        <v>620110</v>
      </c>
      <c r="K49" s="58">
        <f t="shared" si="0"/>
        <v>193.78437500000001</v>
      </c>
      <c r="L49" s="12"/>
      <c r="M49" s="3"/>
      <c r="N49" s="3"/>
      <c r="O49" s="3"/>
      <c r="P49" s="3"/>
    </row>
    <row r="50" spans="1:16" ht="199.9" customHeight="1" x14ac:dyDescent="0.2">
      <c r="A50" s="6" t="s">
        <v>48</v>
      </c>
      <c r="B50" s="11">
        <v>50110000</v>
      </c>
      <c r="C50" s="56">
        <v>0</v>
      </c>
      <c r="D50" s="57">
        <v>0</v>
      </c>
      <c r="E50" s="58">
        <v>0</v>
      </c>
      <c r="F50" s="56">
        <v>2000000</v>
      </c>
      <c r="G50" s="57">
        <v>2117368</v>
      </c>
      <c r="H50" s="58">
        <f t="shared" si="9"/>
        <v>105.86839999999999</v>
      </c>
      <c r="I50" s="56">
        <f t="shared" si="3"/>
        <v>2000000</v>
      </c>
      <c r="J50" s="56">
        <f t="shared" si="7"/>
        <v>2117368</v>
      </c>
      <c r="K50" s="58">
        <f t="shared" si="0"/>
        <v>105.86839999999999</v>
      </c>
      <c r="L50" s="12"/>
      <c r="M50" s="3"/>
      <c r="N50" s="3"/>
      <c r="O50" s="3"/>
      <c r="P50" s="3"/>
    </row>
    <row r="51" spans="1:16" ht="84" customHeight="1" x14ac:dyDescent="0.55000000000000004">
      <c r="A51" s="6" t="s">
        <v>21</v>
      </c>
      <c r="B51" s="11">
        <v>90010100</v>
      </c>
      <c r="C51" s="56">
        <v>468222600</v>
      </c>
      <c r="D51" s="56">
        <v>550321424</v>
      </c>
      <c r="E51" s="58">
        <f t="shared" ref="E51:E76" si="10">D51/C51*100</f>
        <v>117.53414380254179</v>
      </c>
      <c r="F51" s="56">
        <f t="shared" ref="F51:G51" si="11">SUM(F13:F50)</f>
        <v>31188491</v>
      </c>
      <c r="G51" s="57">
        <f t="shared" si="11"/>
        <v>42391115</v>
      </c>
      <c r="H51" s="58">
        <f t="shared" si="9"/>
        <v>135.91909592548097</v>
      </c>
      <c r="I51" s="56">
        <f t="shared" si="3"/>
        <v>499411091</v>
      </c>
      <c r="J51" s="56">
        <f t="shared" si="7"/>
        <v>592712539</v>
      </c>
      <c r="K51" s="58">
        <f t="shared" si="0"/>
        <v>118.68229394208628</v>
      </c>
      <c r="L51" s="12"/>
      <c r="M51" s="3"/>
      <c r="N51" s="3"/>
      <c r="O51" s="42"/>
      <c r="P51" s="3"/>
    </row>
    <row r="52" spans="1:16" ht="76.5" x14ac:dyDescent="0.2">
      <c r="A52" s="6" t="s">
        <v>139</v>
      </c>
      <c r="B52" s="11">
        <v>41030000</v>
      </c>
      <c r="C52" s="56">
        <v>138156700</v>
      </c>
      <c r="D52" s="57">
        <v>138156700</v>
      </c>
      <c r="E52" s="58">
        <f t="shared" si="10"/>
        <v>100</v>
      </c>
      <c r="F52" s="56">
        <f>F53</f>
        <v>4768335</v>
      </c>
      <c r="G52" s="57">
        <v>0</v>
      </c>
      <c r="H52" s="58">
        <v>0</v>
      </c>
      <c r="I52" s="56">
        <f>F52+C52</f>
        <v>142925035</v>
      </c>
      <c r="J52" s="56">
        <f t="shared" si="7"/>
        <v>138156700</v>
      </c>
      <c r="K52" s="58">
        <f t="shared" si="0"/>
        <v>96.663751035639066</v>
      </c>
      <c r="L52" s="6"/>
      <c r="M52" s="3"/>
      <c r="N52" s="3"/>
      <c r="O52" s="3"/>
      <c r="P52" s="3"/>
    </row>
    <row r="53" spans="1:16" ht="153" x14ac:dyDescent="0.2">
      <c r="A53" s="6" t="s">
        <v>176</v>
      </c>
      <c r="B53" s="11">
        <v>0</v>
      </c>
      <c r="C53" s="56">
        <v>0</v>
      </c>
      <c r="D53" s="57">
        <v>0</v>
      </c>
      <c r="E53" s="58">
        <v>0</v>
      </c>
      <c r="F53" s="56">
        <v>4768335</v>
      </c>
      <c r="G53" s="57">
        <v>0</v>
      </c>
      <c r="H53" s="58">
        <v>0</v>
      </c>
      <c r="I53" s="56">
        <f t="shared" ref="I53:I75" si="12">C53+F53</f>
        <v>4768335</v>
      </c>
      <c r="J53" s="56">
        <f t="shared" si="7"/>
        <v>0</v>
      </c>
      <c r="K53" s="58">
        <f t="shared" si="0"/>
        <v>0</v>
      </c>
      <c r="L53" s="12"/>
      <c r="M53" s="3"/>
      <c r="N53" s="3"/>
      <c r="O53" s="3"/>
      <c r="P53" s="3"/>
    </row>
    <row r="54" spans="1:16" ht="84" customHeight="1" x14ac:dyDescent="0.2">
      <c r="A54" s="6" t="s">
        <v>22</v>
      </c>
      <c r="B54" s="11">
        <v>41033900</v>
      </c>
      <c r="C54" s="56">
        <v>93856900</v>
      </c>
      <c r="D54" s="57">
        <v>93856900</v>
      </c>
      <c r="E54" s="58">
        <f t="shared" si="10"/>
        <v>100</v>
      </c>
      <c r="F54" s="56">
        <v>0</v>
      </c>
      <c r="G54" s="57">
        <v>0</v>
      </c>
      <c r="H54" s="58">
        <v>0</v>
      </c>
      <c r="I54" s="56">
        <f t="shared" si="12"/>
        <v>93856900</v>
      </c>
      <c r="J54" s="56">
        <f t="shared" si="7"/>
        <v>93856900</v>
      </c>
      <c r="K54" s="58">
        <f t="shared" si="0"/>
        <v>100</v>
      </c>
      <c r="L54" s="12"/>
      <c r="M54" s="3"/>
      <c r="N54" s="3"/>
      <c r="O54" s="3"/>
      <c r="P54" s="3"/>
    </row>
    <row r="55" spans="1:16" ht="89.45" customHeight="1" x14ac:dyDescent="0.2">
      <c r="A55" s="6" t="s">
        <v>34</v>
      </c>
      <c r="B55" s="11">
        <v>41034200</v>
      </c>
      <c r="C55" s="56">
        <v>44299800</v>
      </c>
      <c r="D55" s="57">
        <v>44299800</v>
      </c>
      <c r="E55" s="58">
        <f t="shared" si="10"/>
        <v>100</v>
      </c>
      <c r="F55" s="56">
        <v>0</v>
      </c>
      <c r="G55" s="57">
        <v>0</v>
      </c>
      <c r="H55" s="58">
        <v>0</v>
      </c>
      <c r="I55" s="56">
        <f t="shared" si="12"/>
        <v>44299800</v>
      </c>
      <c r="J55" s="56">
        <f t="shared" si="7"/>
        <v>44299800</v>
      </c>
      <c r="K55" s="58">
        <f t="shared" si="0"/>
        <v>100</v>
      </c>
      <c r="L55" s="12"/>
      <c r="M55" s="3"/>
      <c r="N55" s="3"/>
      <c r="O55" s="3"/>
      <c r="P55" s="3"/>
    </row>
    <row r="56" spans="1:16" ht="135.6" customHeight="1" x14ac:dyDescent="0.2">
      <c r="A56" s="6" t="s">
        <v>138</v>
      </c>
      <c r="B56" s="11">
        <v>90010200</v>
      </c>
      <c r="C56" s="56">
        <f>C51+C52</f>
        <v>606379300</v>
      </c>
      <c r="D56" s="57">
        <f>D51+D52</f>
        <v>688478124</v>
      </c>
      <c r="E56" s="58">
        <f t="shared" si="10"/>
        <v>113.53918644650305</v>
      </c>
      <c r="F56" s="56">
        <f>F51+F52</f>
        <v>35956826</v>
      </c>
      <c r="G56" s="56">
        <f>G51+G52</f>
        <v>42391115</v>
      </c>
      <c r="H56" s="58">
        <f t="shared" ref="H56" si="13">G56/F56*100</f>
        <v>117.89448545875545</v>
      </c>
      <c r="I56" s="56">
        <f t="shared" si="12"/>
        <v>642336126</v>
      </c>
      <c r="J56" s="56">
        <f t="shared" si="7"/>
        <v>730869239</v>
      </c>
      <c r="K56" s="58">
        <f t="shared" si="0"/>
        <v>113.78298828548216</v>
      </c>
      <c r="L56" s="12"/>
      <c r="M56" s="3"/>
      <c r="N56" s="3"/>
      <c r="O56" s="3"/>
      <c r="P56" s="3"/>
    </row>
    <row r="57" spans="1:16" ht="77.45" customHeight="1" x14ac:dyDescent="0.2">
      <c r="A57" s="6" t="s">
        <v>154</v>
      </c>
      <c r="B57" s="11">
        <v>41040000</v>
      </c>
      <c r="C57" s="56">
        <v>5695437</v>
      </c>
      <c r="D57" s="57">
        <v>5695437</v>
      </c>
      <c r="E57" s="58">
        <f t="shared" si="10"/>
        <v>100</v>
      </c>
      <c r="F57" s="56">
        <v>0</v>
      </c>
      <c r="G57" s="57">
        <v>0</v>
      </c>
      <c r="H57" s="58">
        <v>0</v>
      </c>
      <c r="I57" s="56">
        <f t="shared" si="12"/>
        <v>5695437</v>
      </c>
      <c r="J57" s="56">
        <f t="shared" si="7"/>
        <v>5695437</v>
      </c>
      <c r="K57" s="58">
        <f t="shared" si="0"/>
        <v>100</v>
      </c>
      <c r="L57" s="12"/>
      <c r="M57" s="3"/>
      <c r="N57" s="3"/>
      <c r="O57" s="3"/>
      <c r="P57" s="3"/>
    </row>
    <row r="58" spans="1:16" ht="87.6" customHeight="1" x14ac:dyDescent="0.2">
      <c r="A58" s="6" t="s">
        <v>140</v>
      </c>
      <c r="B58" s="11">
        <v>41050000</v>
      </c>
      <c r="C58" s="56">
        <f>SUM(C59:C75)</f>
        <v>117088312</v>
      </c>
      <c r="D58" s="56">
        <f>SUM(D59:D75)</f>
        <v>115178811</v>
      </c>
      <c r="E58" s="58">
        <f t="shared" si="10"/>
        <v>98.369178812655534</v>
      </c>
      <c r="F58" s="56">
        <v>0</v>
      </c>
      <c r="G58" s="57">
        <v>0</v>
      </c>
      <c r="H58" s="58">
        <v>0</v>
      </c>
      <c r="I58" s="56">
        <f t="shared" si="12"/>
        <v>117088312</v>
      </c>
      <c r="J58" s="56">
        <f t="shared" si="7"/>
        <v>115178811</v>
      </c>
      <c r="K58" s="58">
        <f t="shared" si="0"/>
        <v>98.369178812655534</v>
      </c>
      <c r="L58" s="12"/>
      <c r="M58" s="3"/>
      <c r="N58" s="3"/>
      <c r="O58" s="3"/>
      <c r="P58" s="3"/>
    </row>
    <row r="59" spans="1:16" ht="408.75" customHeight="1" x14ac:dyDescent="0.2">
      <c r="A59" s="75" t="s">
        <v>141</v>
      </c>
      <c r="B59" s="11">
        <v>41050100</v>
      </c>
      <c r="C59" s="56">
        <v>37885140</v>
      </c>
      <c r="D59" s="57">
        <v>37822070</v>
      </c>
      <c r="E59" s="58">
        <f t="shared" si="10"/>
        <v>99.833523117507283</v>
      </c>
      <c r="F59" s="56">
        <v>0</v>
      </c>
      <c r="G59" s="57">
        <v>0</v>
      </c>
      <c r="H59" s="58">
        <v>0</v>
      </c>
      <c r="I59" s="56">
        <f t="shared" si="12"/>
        <v>37885140</v>
      </c>
      <c r="J59" s="56">
        <f t="shared" si="7"/>
        <v>37822070</v>
      </c>
      <c r="K59" s="58">
        <f t="shared" si="0"/>
        <v>99.833523117507283</v>
      </c>
      <c r="L59" s="12"/>
      <c r="M59" s="3"/>
      <c r="N59" s="3"/>
      <c r="O59" s="3"/>
      <c r="P59" s="3"/>
    </row>
    <row r="60" spans="1:16" ht="291" customHeight="1" x14ac:dyDescent="0.2">
      <c r="A60" s="6" t="s">
        <v>142</v>
      </c>
      <c r="B60" s="11">
        <v>41050200</v>
      </c>
      <c r="C60" s="56">
        <v>58000</v>
      </c>
      <c r="D60" s="57">
        <v>21957</v>
      </c>
      <c r="E60" s="58">
        <f t="shared" si="10"/>
        <v>37.856896551724141</v>
      </c>
      <c r="F60" s="56">
        <v>0</v>
      </c>
      <c r="G60" s="57">
        <v>0</v>
      </c>
      <c r="H60" s="58">
        <v>0</v>
      </c>
      <c r="I60" s="56">
        <f t="shared" si="12"/>
        <v>58000</v>
      </c>
      <c r="J60" s="56">
        <f t="shared" si="7"/>
        <v>21957</v>
      </c>
      <c r="K60" s="58">
        <f t="shared" si="0"/>
        <v>37.856896551724141</v>
      </c>
      <c r="L60" s="12"/>
      <c r="M60" s="3"/>
      <c r="N60" s="3"/>
      <c r="O60" s="3"/>
      <c r="P60" s="3"/>
    </row>
    <row r="61" spans="1:16" s="1" customFormat="1" ht="409.15" customHeight="1" x14ac:dyDescent="0.2">
      <c r="A61" s="54" t="s">
        <v>143</v>
      </c>
      <c r="B61" s="11">
        <v>41050300</v>
      </c>
      <c r="C61" s="56">
        <v>64705000</v>
      </c>
      <c r="D61" s="57">
        <v>63493357</v>
      </c>
      <c r="E61" s="58">
        <f t="shared" si="10"/>
        <v>98.127435283208413</v>
      </c>
      <c r="F61" s="56">
        <v>0</v>
      </c>
      <c r="G61" s="57">
        <v>0</v>
      </c>
      <c r="H61" s="58">
        <v>0</v>
      </c>
      <c r="I61" s="56">
        <f t="shared" si="12"/>
        <v>64705000</v>
      </c>
      <c r="J61" s="56">
        <f t="shared" si="7"/>
        <v>63493357</v>
      </c>
      <c r="K61" s="58">
        <f t="shared" si="0"/>
        <v>98.127435283208413</v>
      </c>
      <c r="L61" s="15"/>
      <c r="M61" s="5"/>
      <c r="N61" s="5"/>
      <c r="O61" s="5"/>
      <c r="P61" s="5"/>
    </row>
    <row r="62" spans="1:16" s="1" customFormat="1" ht="292.5" customHeight="1" x14ac:dyDescent="0.2">
      <c r="A62" s="25" t="s">
        <v>177</v>
      </c>
      <c r="B62" s="11">
        <v>41050400</v>
      </c>
      <c r="C62" s="56">
        <v>712201</v>
      </c>
      <c r="D62" s="57">
        <v>688070</v>
      </c>
      <c r="E62" s="58">
        <f t="shared" si="10"/>
        <v>96.611771115176765</v>
      </c>
      <c r="F62" s="56">
        <v>0</v>
      </c>
      <c r="G62" s="57">
        <v>0</v>
      </c>
      <c r="H62" s="58">
        <v>0</v>
      </c>
      <c r="I62" s="56">
        <f t="shared" si="12"/>
        <v>712201</v>
      </c>
      <c r="J62" s="56">
        <f t="shared" si="7"/>
        <v>688070</v>
      </c>
      <c r="K62" s="58">
        <f t="shared" si="0"/>
        <v>96.611771115176765</v>
      </c>
      <c r="L62" s="15"/>
      <c r="M62" s="5"/>
      <c r="N62" s="5"/>
      <c r="O62" s="5"/>
      <c r="P62" s="5"/>
    </row>
    <row r="63" spans="1:16" s="1" customFormat="1" ht="307.5" customHeight="1" x14ac:dyDescent="0.2">
      <c r="A63" s="75" t="s">
        <v>178</v>
      </c>
      <c r="B63" s="11">
        <v>41050500</v>
      </c>
      <c r="C63" s="56">
        <v>2795662</v>
      </c>
      <c r="D63" s="57">
        <v>2795662</v>
      </c>
      <c r="E63" s="58">
        <f t="shared" si="10"/>
        <v>100</v>
      </c>
      <c r="F63" s="56">
        <v>0</v>
      </c>
      <c r="G63" s="57">
        <v>0</v>
      </c>
      <c r="H63" s="58">
        <v>0</v>
      </c>
      <c r="I63" s="56">
        <f t="shared" si="12"/>
        <v>2795662</v>
      </c>
      <c r="J63" s="56">
        <f t="shared" si="7"/>
        <v>2795662</v>
      </c>
      <c r="K63" s="58">
        <f t="shared" si="0"/>
        <v>100</v>
      </c>
      <c r="L63" s="15"/>
      <c r="M63" s="5"/>
      <c r="N63" s="5"/>
      <c r="O63" s="5"/>
      <c r="P63" s="5"/>
    </row>
    <row r="64" spans="1:16" s="1" customFormat="1" ht="409.15" customHeight="1" x14ac:dyDescent="0.2">
      <c r="A64" s="35" t="s">
        <v>144</v>
      </c>
      <c r="B64" s="11">
        <v>41050700</v>
      </c>
      <c r="C64" s="56">
        <v>899000</v>
      </c>
      <c r="D64" s="57">
        <v>893542</v>
      </c>
      <c r="E64" s="58">
        <f t="shared" si="10"/>
        <v>99.392880978865406</v>
      </c>
      <c r="F64" s="56">
        <v>0</v>
      </c>
      <c r="G64" s="57">
        <v>0</v>
      </c>
      <c r="H64" s="58">
        <v>0</v>
      </c>
      <c r="I64" s="56">
        <f t="shared" si="12"/>
        <v>899000</v>
      </c>
      <c r="J64" s="56">
        <f t="shared" si="7"/>
        <v>893542</v>
      </c>
      <c r="K64" s="58">
        <f t="shared" si="0"/>
        <v>99.392880978865406</v>
      </c>
      <c r="L64" s="15"/>
      <c r="M64" s="5"/>
      <c r="N64" s="5"/>
      <c r="O64" s="5"/>
      <c r="P64" s="5"/>
    </row>
    <row r="65" spans="1:16" s="1" customFormat="1" ht="91.15" customHeight="1" x14ac:dyDescent="0.2">
      <c r="A65" s="7" t="s">
        <v>188</v>
      </c>
      <c r="B65" s="11">
        <v>41050900</v>
      </c>
      <c r="C65" s="56">
        <v>1100562</v>
      </c>
      <c r="D65" s="57">
        <v>1100562</v>
      </c>
      <c r="E65" s="58">
        <f t="shared" si="10"/>
        <v>100</v>
      </c>
      <c r="F65" s="56">
        <v>0</v>
      </c>
      <c r="G65" s="57">
        <v>0</v>
      </c>
      <c r="H65" s="58">
        <v>0</v>
      </c>
      <c r="I65" s="56">
        <f t="shared" si="12"/>
        <v>1100562</v>
      </c>
      <c r="J65" s="56">
        <f t="shared" si="7"/>
        <v>1100562</v>
      </c>
      <c r="K65" s="58">
        <f t="shared" si="0"/>
        <v>100</v>
      </c>
      <c r="L65" s="15"/>
      <c r="M65" s="5"/>
      <c r="N65" s="5"/>
      <c r="O65" s="5"/>
      <c r="P65" s="5"/>
    </row>
    <row r="66" spans="1:16" s="1" customFormat="1" ht="161.44999999999999" customHeight="1" x14ac:dyDescent="0.2">
      <c r="A66" s="7" t="s">
        <v>168</v>
      </c>
      <c r="B66" s="11">
        <v>41051000</v>
      </c>
      <c r="C66" s="56">
        <v>1218439</v>
      </c>
      <c r="D66" s="57">
        <v>721244</v>
      </c>
      <c r="E66" s="58">
        <f t="shared" si="10"/>
        <v>59.19409999187485</v>
      </c>
      <c r="F66" s="56">
        <v>0</v>
      </c>
      <c r="G66" s="57">
        <v>0</v>
      </c>
      <c r="H66" s="58">
        <v>0</v>
      </c>
      <c r="I66" s="56">
        <f t="shared" si="12"/>
        <v>1218439</v>
      </c>
      <c r="J66" s="56">
        <f t="shared" si="7"/>
        <v>721244</v>
      </c>
      <c r="K66" s="58">
        <f t="shared" si="0"/>
        <v>59.19409999187485</v>
      </c>
      <c r="L66" s="15"/>
      <c r="M66" s="5"/>
      <c r="N66" s="5"/>
      <c r="O66" s="5"/>
      <c r="P66" s="5"/>
    </row>
    <row r="67" spans="1:16" s="1" customFormat="1" ht="151.9" customHeight="1" x14ac:dyDescent="0.2">
      <c r="A67" s="7" t="s">
        <v>151</v>
      </c>
      <c r="B67" s="11">
        <v>41051100</v>
      </c>
      <c r="C67" s="56">
        <v>150123</v>
      </c>
      <c r="D67" s="57">
        <v>150123</v>
      </c>
      <c r="E67" s="58">
        <f t="shared" si="10"/>
        <v>100</v>
      </c>
      <c r="F67" s="56">
        <v>0</v>
      </c>
      <c r="G67" s="57">
        <v>0</v>
      </c>
      <c r="H67" s="58">
        <v>0</v>
      </c>
      <c r="I67" s="56">
        <f t="shared" si="12"/>
        <v>150123</v>
      </c>
      <c r="J67" s="56">
        <f t="shared" si="7"/>
        <v>150123</v>
      </c>
      <c r="K67" s="58">
        <f t="shared" si="0"/>
        <v>100</v>
      </c>
      <c r="L67" s="15"/>
      <c r="M67" s="5"/>
      <c r="N67" s="5"/>
      <c r="O67" s="5"/>
      <c r="P67" s="5"/>
    </row>
    <row r="68" spans="1:16" s="1" customFormat="1" ht="193.9" customHeight="1" x14ac:dyDescent="0.2">
      <c r="A68" s="6" t="s">
        <v>145</v>
      </c>
      <c r="B68" s="11">
        <v>41051200</v>
      </c>
      <c r="C68" s="56">
        <v>1012433</v>
      </c>
      <c r="D68" s="57">
        <v>1012433</v>
      </c>
      <c r="E68" s="58">
        <f t="shared" si="10"/>
        <v>100</v>
      </c>
      <c r="F68" s="56">
        <v>0</v>
      </c>
      <c r="G68" s="57">
        <v>0</v>
      </c>
      <c r="H68" s="58">
        <v>0</v>
      </c>
      <c r="I68" s="56">
        <f t="shared" si="12"/>
        <v>1012433</v>
      </c>
      <c r="J68" s="56">
        <f t="shared" si="7"/>
        <v>1012433</v>
      </c>
      <c r="K68" s="58">
        <f t="shared" si="0"/>
        <v>100</v>
      </c>
      <c r="L68" s="15"/>
      <c r="M68" s="5"/>
      <c r="N68" s="5"/>
      <c r="O68" s="5"/>
      <c r="P68" s="5"/>
    </row>
    <row r="69" spans="1:16" s="1" customFormat="1" ht="243" customHeight="1" x14ac:dyDescent="0.2">
      <c r="A69" s="6" t="s">
        <v>152</v>
      </c>
      <c r="B69" s="11">
        <v>41051400</v>
      </c>
      <c r="C69" s="56">
        <v>1419777</v>
      </c>
      <c r="D69" s="57">
        <v>1403540</v>
      </c>
      <c r="E69" s="58">
        <f t="shared" si="10"/>
        <v>98.856369697494756</v>
      </c>
      <c r="F69" s="56">
        <v>0</v>
      </c>
      <c r="G69" s="57">
        <v>0</v>
      </c>
      <c r="H69" s="58">
        <v>0</v>
      </c>
      <c r="I69" s="56">
        <f t="shared" si="12"/>
        <v>1419777</v>
      </c>
      <c r="J69" s="56">
        <f t="shared" ref="J69:J75" si="14">D69+G69</f>
        <v>1403540</v>
      </c>
      <c r="K69" s="58">
        <f t="shared" si="0"/>
        <v>98.856369697494756</v>
      </c>
      <c r="L69" s="15"/>
      <c r="M69" s="5"/>
      <c r="N69" s="5"/>
      <c r="O69" s="5"/>
      <c r="P69" s="5"/>
    </row>
    <row r="70" spans="1:16" s="1" customFormat="1" ht="164.45" customHeight="1" x14ac:dyDescent="0.2">
      <c r="A70" s="6" t="s">
        <v>118</v>
      </c>
      <c r="B70" s="11">
        <v>41051500</v>
      </c>
      <c r="C70" s="56">
        <v>1583900</v>
      </c>
      <c r="D70" s="57">
        <v>1583900</v>
      </c>
      <c r="E70" s="58">
        <f t="shared" si="10"/>
        <v>100</v>
      </c>
      <c r="F70" s="56">
        <v>0</v>
      </c>
      <c r="G70" s="57">
        <v>0</v>
      </c>
      <c r="H70" s="58">
        <v>0</v>
      </c>
      <c r="I70" s="56">
        <f t="shared" si="12"/>
        <v>1583900</v>
      </c>
      <c r="J70" s="56">
        <f t="shared" si="14"/>
        <v>1583900</v>
      </c>
      <c r="K70" s="58">
        <f t="shared" si="0"/>
        <v>100</v>
      </c>
      <c r="L70" s="15"/>
      <c r="M70" s="5"/>
      <c r="N70" s="5"/>
      <c r="O70" s="5"/>
      <c r="P70" s="5"/>
    </row>
    <row r="71" spans="1:16" s="1" customFormat="1" ht="199.15" customHeight="1" x14ac:dyDescent="0.2">
      <c r="A71" s="6" t="s">
        <v>169</v>
      </c>
      <c r="B71" s="11">
        <v>41052000</v>
      </c>
      <c r="C71" s="56">
        <v>151000</v>
      </c>
      <c r="D71" s="57">
        <v>126247</v>
      </c>
      <c r="E71" s="58">
        <f t="shared" si="10"/>
        <v>83.607284768211926</v>
      </c>
      <c r="F71" s="56">
        <v>0</v>
      </c>
      <c r="G71" s="57">
        <v>0</v>
      </c>
      <c r="H71" s="58">
        <v>0</v>
      </c>
      <c r="I71" s="56">
        <f t="shared" si="12"/>
        <v>151000</v>
      </c>
      <c r="J71" s="56">
        <f t="shared" si="14"/>
        <v>126247</v>
      </c>
      <c r="K71" s="58">
        <f t="shared" si="0"/>
        <v>83.607284768211926</v>
      </c>
      <c r="L71" s="15"/>
      <c r="M71" s="5"/>
      <c r="N71" s="5"/>
      <c r="O71" s="5"/>
      <c r="P71" s="5"/>
    </row>
    <row r="72" spans="1:16" s="1" customFormat="1" ht="66.599999999999994" customHeight="1" x14ac:dyDescent="0.2">
      <c r="A72" s="6" t="s">
        <v>153</v>
      </c>
      <c r="B72" s="11">
        <v>41053900</v>
      </c>
      <c r="C72" s="56">
        <v>805400</v>
      </c>
      <c r="D72" s="57">
        <v>778024</v>
      </c>
      <c r="E72" s="58">
        <f t="shared" si="10"/>
        <v>96.600943630494157</v>
      </c>
      <c r="F72" s="56">
        <v>0</v>
      </c>
      <c r="G72" s="57">
        <v>0</v>
      </c>
      <c r="H72" s="58">
        <v>0</v>
      </c>
      <c r="I72" s="56">
        <f t="shared" si="12"/>
        <v>805400</v>
      </c>
      <c r="J72" s="56">
        <f t="shared" si="14"/>
        <v>778024</v>
      </c>
      <c r="K72" s="58">
        <f t="shared" si="0"/>
        <v>96.600943630494157</v>
      </c>
      <c r="L72" s="15"/>
      <c r="M72" s="5"/>
      <c r="N72" s="5"/>
      <c r="O72" s="5"/>
      <c r="P72" s="5"/>
    </row>
    <row r="73" spans="1:16" s="1" customFormat="1" ht="315.60000000000002" customHeight="1" x14ac:dyDescent="0.2">
      <c r="A73" s="25" t="s">
        <v>179</v>
      </c>
      <c r="B73" s="11">
        <v>41054200</v>
      </c>
      <c r="C73" s="56">
        <v>1194683</v>
      </c>
      <c r="D73" s="57">
        <v>1194683</v>
      </c>
      <c r="E73" s="58">
        <f t="shared" si="10"/>
        <v>100</v>
      </c>
      <c r="F73" s="56">
        <v>0</v>
      </c>
      <c r="G73" s="57">
        <v>0</v>
      </c>
      <c r="H73" s="58">
        <v>0</v>
      </c>
      <c r="I73" s="56">
        <f t="shared" si="12"/>
        <v>1194683</v>
      </c>
      <c r="J73" s="56">
        <f t="shared" si="14"/>
        <v>1194683</v>
      </c>
      <c r="K73" s="58">
        <f t="shared" si="0"/>
        <v>100</v>
      </c>
      <c r="L73" s="15"/>
      <c r="M73" s="5"/>
      <c r="N73" s="5"/>
      <c r="O73" s="5"/>
      <c r="P73" s="5"/>
    </row>
    <row r="74" spans="1:16" s="1" customFormat="1" ht="124.15" customHeight="1" x14ac:dyDescent="0.2">
      <c r="A74" s="6" t="s">
        <v>180</v>
      </c>
      <c r="B74" s="11">
        <v>41054300</v>
      </c>
      <c r="C74" s="56">
        <v>443240</v>
      </c>
      <c r="D74" s="57">
        <v>439645</v>
      </c>
      <c r="E74" s="58">
        <f t="shared" si="10"/>
        <v>99.188926992148723</v>
      </c>
      <c r="F74" s="56">
        <v>0</v>
      </c>
      <c r="G74" s="57">
        <v>0</v>
      </c>
      <c r="H74" s="58">
        <v>0</v>
      </c>
      <c r="I74" s="56">
        <f t="shared" si="12"/>
        <v>443240</v>
      </c>
      <c r="J74" s="56">
        <f t="shared" si="14"/>
        <v>439645</v>
      </c>
      <c r="K74" s="58">
        <f t="shared" si="0"/>
        <v>99.188926992148723</v>
      </c>
      <c r="L74" s="15"/>
      <c r="M74" s="5"/>
      <c r="N74" s="5"/>
      <c r="O74" s="5"/>
      <c r="P74" s="5"/>
    </row>
    <row r="75" spans="1:16" s="1" customFormat="1" ht="94.9" customHeight="1" x14ac:dyDescent="0.2">
      <c r="A75" s="6" t="s">
        <v>189</v>
      </c>
      <c r="B75" s="11">
        <v>41054500</v>
      </c>
      <c r="C75" s="56">
        <v>953752</v>
      </c>
      <c r="D75" s="57">
        <v>953752</v>
      </c>
      <c r="E75" s="58">
        <f t="shared" si="10"/>
        <v>100</v>
      </c>
      <c r="F75" s="56">
        <v>0</v>
      </c>
      <c r="G75" s="57">
        <v>0</v>
      </c>
      <c r="H75" s="58">
        <v>0</v>
      </c>
      <c r="I75" s="56">
        <f t="shared" si="12"/>
        <v>953752</v>
      </c>
      <c r="J75" s="56">
        <f t="shared" si="14"/>
        <v>953752</v>
      </c>
      <c r="K75" s="58">
        <f t="shared" si="0"/>
        <v>100</v>
      </c>
      <c r="L75" s="15"/>
      <c r="M75" s="5"/>
      <c r="N75" s="5"/>
      <c r="O75" s="5"/>
      <c r="P75" s="5"/>
    </row>
    <row r="76" spans="1:16" s="2" customFormat="1" ht="51" customHeight="1" x14ac:dyDescent="0.2">
      <c r="A76" s="6" t="s">
        <v>136</v>
      </c>
      <c r="B76" s="59">
        <v>90010300</v>
      </c>
      <c r="C76" s="56">
        <f>C56+C57+C58</f>
        <v>729163049</v>
      </c>
      <c r="D76" s="57">
        <f>D56+D57+D58</f>
        <v>809352372</v>
      </c>
      <c r="E76" s="58">
        <f t="shared" si="10"/>
        <v>110.99744743099289</v>
      </c>
      <c r="F76" s="56">
        <f>F56</f>
        <v>35956826</v>
      </c>
      <c r="G76" s="56">
        <f>G56</f>
        <v>42391115</v>
      </c>
      <c r="H76" s="58">
        <f t="shared" ref="H76" si="15">G76/F76*100</f>
        <v>117.89448545875545</v>
      </c>
      <c r="I76" s="56">
        <f>F76+C76</f>
        <v>765119875</v>
      </c>
      <c r="J76" s="56">
        <f>G76+D76</f>
        <v>851743487</v>
      </c>
      <c r="K76" s="58">
        <f t="shared" si="0"/>
        <v>111.32157389062726</v>
      </c>
      <c r="L76" s="14"/>
    </row>
    <row r="77" spans="1:16" s="38" customFormat="1" ht="38.25" x14ac:dyDescent="0.2">
      <c r="A77" s="31" t="s">
        <v>33</v>
      </c>
      <c r="B77" s="31"/>
      <c r="C77" s="60"/>
      <c r="D77" s="60"/>
      <c r="E77" s="61"/>
      <c r="F77" s="60"/>
      <c r="G77" s="60"/>
      <c r="H77" s="61"/>
      <c r="I77" s="62"/>
      <c r="J77" s="60"/>
      <c r="K77" s="58"/>
      <c r="L77" s="37"/>
    </row>
    <row r="78" spans="1:16" s="2" customFormat="1" ht="38.25" x14ac:dyDescent="0.2">
      <c r="A78" s="11" t="s">
        <v>122</v>
      </c>
      <c r="B78" s="31"/>
      <c r="C78" s="56">
        <v>68486217</v>
      </c>
      <c r="D78" s="57">
        <f>D79+D80</f>
        <v>67293837</v>
      </c>
      <c r="E78" s="58">
        <f>D78/C78*100</f>
        <v>98.258948950268348</v>
      </c>
      <c r="F78" s="56">
        <v>761174</v>
      </c>
      <c r="G78" s="57">
        <f>G80</f>
        <v>701382</v>
      </c>
      <c r="H78" s="58">
        <f>G78/F78*100</f>
        <v>92.14476584854448</v>
      </c>
      <c r="I78" s="56">
        <f>F78+C78</f>
        <v>69247391</v>
      </c>
      <c r="J78" s="56">
        <f>G78+D78</f>
        <v>67995219</v>
      </c>
      <c r="K78" s="58">
        <f>J78/I78*100</f>
        <v>98.191741259970357</v>
      </c>
      <c r="L78" s="14"/>
    </row>
    <row r="79" spans="1:16" s="2" customFormat="1" ht="84.6" customHeight="1" x14ac:dyDescent="0.2">
      <c r="A79" s="7" t="s">
        <v>112</v>
      </c>
      <c r="B79" s="17" t="s">
        <v>69</v>
      </c>
      <c r="C79" s="56">
        <v>3639000</v>
      </c>
      <c r="D79" s="63">
        <v>3636402</v>
      </c>
      <c r="E79" s="58">
        <f>D79/C79*100</f>
        <v>99.92860676009893</v>
      </c>
      <c r="F79" s="56">
        <v>0</v>
      </c>
      <c r="G79" s="63">
        <v>0</v>
      </c>
      <c r="H79" s="58">
        <v>0</v>
      </c>
      <c r="I79" s="56">
        <f t="shared" ref="I79:I110" si="16">F79+C79</f>
        <v>3639000</v>
      </c>
      <c r="J79" s="56">
        <f>D79+G79</f>
        <v>3636402</v>
      </c>
      <c r="K79" s="58">
        <f>J79/I79*100</f>
        <v>99.92860676009893</v>
      </c>
      <c r="L79" s="14"/>
    </row>
    <row r="80" spans="1:16" s="5" customFormat="1" ht="160.9" customHeight="1" x14ac:dyDescent="0.2">
      <c r="A80" s="6" t="s">
        <v>107</v>
      </c>
      <c r="B80" s="17" t="s">
        <v>111</v>
      </c>
      <c r="C80" s="56">
        <v>64847217</v>
      </c>
      <c r="D80" s="63">
        <v>63657435</v>
      </c>
      <c r="E80" s="58">
        <f>D80/C80*100</f>
        <v>98.165253568244879</v>
      </c>
      <c r="F80" s="56">
        <v>761174</v>
      </c>
      <c r="G80" s="64">
        <v>701382</v>
      </c>
      <c r="H80" s="58">
        <f>G80/F80*100</f>
        <v>92.14476584854448</v>
      </c>
      <c r="I80" s="56">
        <f t="shared" si="16"/>
        <v>65608391</v>
      </c>
      <c r="J80" s="56">
        <f t="shared" ref="J80:J111" si="17">G80+D80</f>
        <v>64358817</v>
      </c>
      <c r="K80" s="58">
        <f t="shared" si="0"/>
        <v>98.09540520510555</v>
      </c>
      <c r="L80" s="15"/>
    </row>
    <row r="81" spans="1:12" s="5" customFormat="1" ht="48" customHeight="1" x14ac:dyDescent="0.2">
      <c r="A81" s="6" t="s">
        <v>24</v>
      </c>
      <c r="B81" s="11">
        <v>1000</v>
      </c>
      <c r="C81" s="56">
        <v>235810627</v>
      </c>
      <c r="D81" s="57">
        <f>D82+D83+D84+D85+D86+D87+D88+D89</f>
        <v>228715167.93000007</v>
      </c>
      <c r="E81" s="58">
        <f t="shared" ref="E81:E147" si="18">D81/C81*100</f>
        <v>96.991035069000546</v>
      </c>
      <c r="F81" s="56">
        <v>59538849</v>
      </c>
      <c r="G81" s="57">
        <f>G82+G83+G84+G85+G86+G87+G88+G89</f>
        <v>52663312.650000006</v>
      </c>
      <c r="H81" s="58">
        <f t="shared" ref="H81:H147" si="19">G81/F81*100</f>
        <v>88.452016682418574</v>
      </c>
      <c r="I81" s="56">
        <f t="shared" si="16"/>
        <v>295349476</v>
      </c>
      <c r="J81" s="56">
        <f t="shared" si="17"/>
        <v>281378480.58000004</v>
      </c>
      <c r="K81" s="58">
        <f t="shared" si="0"/>
        <v>95.269673198946208</v>
      </c>
      <c r="L81" s="15"/>
    </row>
    <row r="82" spans="1:12" s="28" customFormat="1" ht="44.25" customHeight="1" x14ac:dyDescent="0.2">
      <c r="A82" s="7" t="s">
        <v>123</v>
      </c>
      <c r="B82" s="11">
        <v>1010</v>
      </c>
      <c r="C82" s="56">
        <v>69420489</v>
      </c>
      <c r="D82" s="64">
        <v>67685117.859999999</v>
      </c>
      <c r="E82" s="58">
        <f t="shared" si="18"/>
        <v>97.500203232506749</v>
      </c>
      <c r="F82" s="56">
        <v>15725497</v>
      </c>
      <c r="G82" s="64">
        <v>15448691</v>
      </c>
      <c r="H82" s="58">
        <f t="shared" si="19"/>
        <v>98.239763105738405</v>
      </c>
      <c r="I82" s="56">
        <f t="shared" si="16"/>
        <v>85145986</v>
      </c>
      <c r="J82" s="56">
        <f t="shared" si="17"/>
        <v>83133808.859999999</v>
      </c>
      <c r="K82" s="58">
        <f t="shared" si="0"/>
        <v>97.636791545287878</v>
      </c>
      <c r="L82" s="34"/>
    </row>
    <row r="83" spans="1:12" s="28" customFormat="1" ht="243" customHeight="1" x14ac:dyDescent="0.2">
      <c r="A83" s="7" t="s">
        <v>51</v>
      </c>
      <c r="B83" s="11">
        <v>1020</v>
      </c>
      <c r="C83" s="56">
        <v>138922801</v>
      </c>
      <c r="D83" s="64">
        <v>134451023.36000001</v>
      </c>
      <c r="E83" s="58">
        <f t="shared" si="18"/>
        <v>96.78110604752348</v>
      </c>
      <c r="F83" s="56">
        <v>36312745</v>
      </c>
      <c r="G83" s="64">
        <v>29957236</v>
      </c>
      <c r="H83" s="58">
        <f t="shared" si="19"/>
        <v>82.497855780387852</v>
      </c>
      <c r="I83" s="56">
        <f t="shared" si="16"/>
        <v>175235546</v>
      </c>
      <c r="J83" s="56">
        <f t="shared" si="17"/>
        <v>164408259.36000001</v>
      </c>
      <c r="K83" s="65">
        <f t="shared" si="0"/>
        <v>93.821295457943236</v>
      </c>
      <c r="L83" s="34"/>
    </row>
    <row r="84" spans="1:12" s="28" customFormat="1" ht="148.15" customHeight="1" x14ac:dyDescent="0.2">
      <c r="A84" s="7" t="s">
        <v>52</v>
      </c>
      <c r="B84" s="11">
        <v>1090</v>
      </c>
      <c r="C84" s="56">
        <v>10989506</v>
      </c>
      <c r="D84" s="64">
        <v>10759075.59</v>
      </c>
      <c r="E84" s="58">
        <f t="shared" si="18"/>
        <v>97.90317772245632</v>
      </c>
      <c r="F84" s="56">
        <v>5156978</v>
      </c>
      <c r="G84" s="64">
        <v>5014099</v>
      </c>
      <c r="H84" s="58">
        <f t="shared" si="19"/>
        <v>97.229404507833848</v>
      </c>
      <c r="I84" s="56">
        <f t="shared" si="16"/>
        <v>16146484</v>
      </c>
      <c r="J84" s="56">
        <f t="shared" si="17"/>
        <v>15773174.59</v>
      </c>
      <c r="K84" s="65">
        <f t="shared" si="0"/>
        <v>97.687983278588703</v>
      </c>
      <c r="L84" s="34"/>
    </row>
    <row r="85" spans="1:12" s="28" customFormat="1" ht="194.45" customHeight="1" x14ac:dyDescent="0.2">
      <c r="A85" s="22" t="s">
        <v>124</v>
      </c>
      <c r="B85" s="11">
        <v>1100</v>
      </c>
      <c r="C85" s="56">
        <v>9245200</v>
      </c>
      <c r="D85" s="64">
        <v>9127223.7799999993</v>
      </c>
      <c r="E85" s="58">
        <f t="shared" si="18"/>
        <v>98.723919222948126</v>
      </c>
      <c r="F85" s="56">
        <v>1082886</v>
      </c>
      <c r="G85" s="64">
        <v>982544</v>
      </c>
      <c r="H85" s="58">
        <f t="shared" si="19"/>
        <v>90.733835325232761</v>
      </c>
      <c r="I85" s="56">
        <f t="shared" si="16"/>
        <v>10328086</v>
      </c>
      <c r="J85" s="56">
        <f t="shared" si="17"/>
        <v>10109767.779999999</v>
      </c>
      <c r="K85" s="58">
        <f t="shared" si="0"/>
        <v>97.886169615551225</v>
      </c>
      <c r="L85" s="34"/>
    </row>
    <row r="86" spans="1:12" s="28" customFormat="1" ht="81" customHeight="1" x14ac:dyDescent="0.2">
      <c r="A86" s="7" t="s">
        <v>113</v>
      </c>
      <c r="B86" s="11">
        <v>1150</v>
      </c>
      <c r="C86" s="56">
        <v>1990412</v>
      </c>
      <c r="D86" s="64">
        <v>1971782.74</v>
      </c>
      <c r="E86" s="58">
        <f t="shared" si="18"/>
        <v>99.064050055968309</v>
      </c>
      <c r="F86" s="56">
        <v>49075</v>
      </c>
      <c r="G86" s="64">
        <v>49075.519999999997</v>
      </c>
      <c r="H86" s="58">
        <f t="shared" si="19"/>
        <v>100.00105960264901</v>
      </c>
      <c r="I86" s="56">
        <f t="shared" si="16"/>
        <v>2039487</v>
      </c>
      <c r="J86" s="56">
        <f t="shared" si="17"/>
        <v>2020858.26</v>
      </c>
      <c r="K86" s="58">
        <f t="shared" si="0"/>
        <v>99.086596776542336</v>
      </c>
      <c r="L86" s="34"/>
    </row>
    <row r="87" spans="1:12" s="28" customFormat="1" ht="80.45" customHeight="1" x14ac:dyDescent="0.2">
      <c r="A87" s="7" t="s">
        <v>75</v>
      </c>
      <c r="B87" s="11">
        <v>1161</v>
      </c>
      <c r="C87" s="56">
        <v>3939250</v>
      </c>
      <c r="D87" s="64">
        <v>3926377.83</v>
      </c>
      <c r="E87" s="58">
        <f t="shared" si="18"/>
        <v>99.67323297582027</v>
      </c>
      <c r="F87" s="56">
        <v>105800</v>
      </c>
      <c r="G87" s="64">
        <v>105800</v>
      </c>
      <c r="H87" s="58">
        <f t="shared" si="19"/>
        <v>100</v>
      </c>
      <c r="I87" s="56">
        <f t="shared" si="16"/>
        <v>4045050</v>
      </c>
      <c r="J87" s="56">
        <f t="shared" si="17"/>
        <v>4032177.83</v>
      </c>
      <c r="K87" s="58">
        <f t="shared" si="0"/>
        <v>99.681779706060496</v>
      </c>
      <c r="L87" s="34"/>
    </row>
    <row r="88" spans="1:12" s="28" customFormat="1" ht="73.150000000000006" customHeight="1" x14ac:dyDescent="0.2">
      <c r="A88" s="7" t="s">
        <v>76</v>
      </c>
      <c r="B88" s="11">
        <v>1162</v>
      </c>
      <c r="C88" s="56">
        <v>55410</v>
      </c>
      <c r="D88" s="64">
        <v>47011.02</v>
      </c>
      <c r="E88" s="58">
        <f t="shared" si="18"/>
        <v>84.842122360584725</v>
      </c>
      <c r="F88" s="56">
        <v>0</v>
      </c>
      <c r="G88" s="57">
        <v>0</v>
      </c>
      <c r="H88" s="58">
        <v>0</v>
      </c>
      <c r="I88" s="56">
        <f t="shared" si="16"/>
        <v>55410</v>
      </c>
      <c r="J88" s="56">
        <f t="shared" si="17"/>
        <v>47011.02</v>
      </c>
      <c r="K88" s="58">
        <f t="shared" si="0"/>
        <v>84.842122360584725</v>
      </c>
      <c r="L88" s="34"/>
    </row>
    <row r="89" spans="1:12" s="28" customFormat="1" ht="84.6" customHeight="1" x14ac:dyDescent="0.55000000000000004">
      <c r="A89" s="27" t="s">
        <v>166</v>
      </c>
      <c r="B89" s="11">
        <v>1170</v>
      </c>
      <c r="C89" s="56">
        <v>1247559</v>
      </c>
      <c r="D89" s="72">
        <v>747555.75</v>
      </c>
      <c r="E89" s="58">
        <f t="shared" si="18"/>
        <v>59.921474655707662</v>
      </c>
      <c r="F89" s="56">
        <v>1105867</v>
      </c>
      <c r="G89" s="64">
        <v>1105867.1299999999</v>
      </c>
      <c r="H89" s="58">
        <f t="shared" si="19"/>
        <v>100.00001175548235</v>
      </c>
      <c r="I89" s="56">
        <f t="shared" si="16"/>
        <v>2353426</v>
      </c>
      <c r="J89" s="56">
        <f t="shared" si="17"/>
        <v>1853422.88</v>
      </c>
      <c r="K89" s="58">
        <f t="shared" si="0"/>
        <v>78.75424508779966</v>
      </c>
      <c r="L89" s="34"/>
    </row>
    <row r="90" spans="1:12" s="5" customFormat="1" ht="42.6" customHeight="1" x14ac:dyDescent="0.55000000000000004">
      <c r="A90" s="20" t="s">
        <v>114</v>
      </c>
      <c r="B90" s="11">
        <v>2000</v>
      </c>
      <c r="C90" s="56">
        <v>7909800</v>
      </c>
      <c r="D90" s="57">
        <f>D91+D92+D93+D94-1</f>
        <v>7268087</v>
      </c>
      <c r="E90" s="58">
        <f t="shared" si="18"/>
        <v>91.887114718450519</v>
      </c>
      <c r="F90" s="56">
        <v>5132075</v>
      </c>
      <c r="G90" s="57">
        <f>G91+G94</f>
        <v>5027316</v>
      </c>
      <c r="H90" s="65">
        <f t="shared" si="19"/>
        <v>97.958739885913587</v>
      </c>
      <c r="I90" s="56">
        <f t="shared" si="16"/>
        <v>13041875</v>
      </c>
      <c r="J90" s="56">
        <f t="shared" si="17"/>
        <v>12295403</v>
      </c>
      <c r="K90" s="58">
        <f t="shared" si="0"/>
        <v>94.276344467340778</v>
      </c>
      <c r="L90" s="15"/>
    </row>
    <row r="91" spans="1:12" s="28" customFormat="1" ht="157.15" customHeight="1" x14ac:dyDescent="0.2">
      <c r="A91" s="7" t="s">
        <v>77</v>
      </c>
      <c r="B91" s="11">
        <v>2111</v>
      </c>
      <c r="C91" s="56">
        <v>4834900</v>
      </c>
      <c r="D91" s="63">
        <v>4656614</v>
      </c>
      <c r="E91" s="58">
        <f t="shared" si="18"/>
        <v>96.312519390266601</v>
      </c>
      <c r="F91" s="56">
        <v>4722075</v>
      </c>
      <c r="G91" s="64">
        <v>4721988</v>
      </c>
      <c r="H91" s="58">
        <f t="shared" si="19"/>
        <v>99.99815758961897</v>
      </c>
      <c r="I91" s="56">
        <f t="shared" si="16"/>
        <v>9556975</v>
      </c>
      <c r="J91" s="56">
        <f t="shared" si="17"/>
        <v>9378602</v>
      </c>
      <c r="K91" s="58">
        <f t="shared" ref="K91:K160" si="20">J91/I91*100</f>
        <v>98.133583063678614</v>
      </c>
      <c r="L91" s="34"/>
    </row>
    <row r="92" spans="1:12" s="28" customFormat="1" ht="73.900000000000006" customHeight="1" x14ac:dyDescent="0.5">
      <c r="A92" s="26" t="s">
        <v>156</v>
      </c>
      <c r="B92" s="11">
        <v>2144</v>
      </c>
      <c r="C92" s="56">
        <v>1583900</v>
      </c>
      <c r="D92" s="63">
        <v>1165119</v>
      </c>
      <c r="E92" s="58">
        <f t="shared" si="18"/>
        <v>73.560136372245722</v>
      </c>
      <c r="F92" s="56">
        <v>0</v>
      </c>
      <c r="G92" s="56">
        <v>0</v>
      </c>
      <c r="H92" s="58">
        <v>0</v>
      </c>
      <c r="I92" s="56">
        <f t="shared" si="16"/>
        <v>1583900</v>
      </c>
      <c r="J92" s="56">
        <f t="shared" si="17"/>
        <v>1165119</v>
      </c>
      <c r="K92" s="58">
        <f t="shared" si="20"/>
        <v>73.560136372245722</v>
      </c>
      <c r="L92" s="34"/>
    </row>
    <row r="93" spans="1:12" s="28" customFormat="1" ht="105.75" x14ac:dyDescent="0.5">
      <c r="A93" s="26" t="s">
        <v>157</v>
      </c>
      <c r="B93" s="11">
        <v>2146</v>
      </c>
      <c r="C93" s="56">
        <v>151000</v>
      </c>
      <c r="D93" s="63">
        <v>126247</v>
      </c>
      <c r="E93" s="58">
        <f t="shared" si="18"/>
        <v>83.607284768211926</v>
      </c>
      <c r="F93" s="56">
        <v>0</v>
      </c>
      <c r="G93" s="56">
        <v>0</v>
      </c>
      <c r="H93" s="58">
        <v>0</v>
      </c>
      <c r="I93" s="56">
        <f t="shared" si="16"/>
        <v>151000</v>
      </c>
      <c r="J93" s="56">
        <f t="shared" si="17"/>
        <v>126247</v>
      </c>
      <c r="K93" s="58">
        <f t="shared" si="20"/>
        <v>83.607284768211926</v>
      </c>
      <c r="L93" s="34"/>
    </row>
    <row r="94" spans="1:12" s="28" customFormat="1" ht="92.45" customHeight="1" x14ac:dyDescent="0.2">
      <c r="A94" s="7" t="s">
        <v>115</v>
      </c>
      <c r="B94" s="11">
        <v>2152</v>
      </c>
      <c r="C94" s="56">
        <v>1340000</v>
      </c>
      <c r="D94" s="63">
        <v>1320108</v>
      </c>
      <c r="E94" s="58">
        <f t="shared" si="18"/>
        <v>98.515522388059708</v>
      </c>
      <c r="F94" s="56">
        <v>410000</v>
      </c>
      <c r="G94" s="56">
        <v>305328</v>
      </c>
      <c r="H94" s="58">
        <f t="shared" si="19"/>
        <v>74.470243902439023</v>
      </c>
      <c r="I94" s="56">
        <f t="shared" si="16"/>
        <v>1750000</v>
      </c>
      <c r="J94" s="56">
        <f t="shared" si="17"/>
        <v>1625436</v>
      </c>
      <c r="K94" s="58">
        <f t="shared" si="20"/>
        <v>92.88205714285715</v>
      </c>
      <c r="L94" s="34"/>
    </row>
    <row r="95" spans="1:12" s="5" customFormat="1" ht="82.5" customHeight="1" x14ac:dyDescent="0.2">
      <c r="A95" s="7" t="s">
        <v>25</v>
      </c>
      <c r="B95" s="11">
        <v>3000</v>
      </c>
      <c r="C95" s="66">
        <v>122005410</v>
      </c>
      <c r="D95" s="67">
        <f>D96+D97+D98+D99+D100+D101+D102+D103+D104+D105+D106+D107+D108+D109+D110+D111+D112+D113+D114+D115+D116+D117+D118+D119+D120+D121+D122+D123+D124+D125+D126+D127+D128+D130+D131+D132+D133+D134+2</f>
        <v>120055217</v>
      </c>
      <c r="E95" s="58">
        <f t="shared" si="18"/>
        <v>98.401552029537058</v>
      </c>
      <c r="F95" s="66">
        <v>6325658</v>
      </c>
      <c r="G95" s="67">
        <f>G96+G97+G98+G99+G100+G101+G102+G103+G104+G105+G106+G107+G108+G109+G110+G113+G114+G115+G116+G117+G120+G121+G122+G123+G124+G125+G126+G127+G128+G130+G131+G132-1</f>
        <v>6298465</v>
      </c>
      <c r="H95" s="58">
        <f t="shared" si="19"/>
        <v>99.570115867787976</v>
      </c>
      <c r="I95" s="56">
        <f t="shared" si="16"/>
        <v>128331068</v>
      </c>
      <c r="J95" s="56">
        <f t="shared" si="17"/>
        <v>126353682</v>
      </c>
      <c r="K95" s="58">
        <f t="shared" si="20"/>
        <v>98.45915254130044</v>
      </c>
      <c r="L95" s="15"/>
    </row>
    <row r="96" spans="1:12" s="28" customFormat="1" ht="159" customHeight="1" x14ac:dyDescent="0.2">
      <c r="A96" s="7" t="s">
        <v>78</v>
      </c>
      <c r="B96" s="11">
        <v>3011</v>
      </c>
      <c r="C96" s="56">
        <v>23117732</v>
      </c>
      <c r="D96" s="63">
        <v>23055614</v>
      </c>
      <c r="E96" s="58">
        <f t="shared" si="18"/>
        <v>99.73129717050098</v>
      </c>
      <c r="F96" s="56">
        <v>0</v>
      </c>
      <c r="G96" s="57">
        <v>0</v>
      </c>
      <c r="H96" s="58">
        <v>0</v>
      </c>
      <c r="I96" s="56">
        <f t="shared" si="16"/>
        <v>23117732</v>
      </c>
      <c r="J96" s="56">
        <f t="shared" si="17"/>
        <v>23055614</v>
      </c>
      <c r="K96" s="58">
        <f t="shared" si="20"/>
        <v>99.73129717050098</v>
      </c>
      <c r="L96" s="34"/>
    </row>
    <row r="97" spans="1:12" s="28" customFormat="1" ht="132" customHeight="1" x14ac:dyDescent="0.2">
      <c r="A97" s="7" t="s">
        <v>53</v>
      </c>
      <c r="B97" s="11">
        <v>3012</v>
      </c>
      <c r="C97" s="56">
        <v>14767408</v>
      </c>
      <c r="D97" s="63">
        <v>14766456</v>
      </c>
      <c r="E97" s="58">
        <f t="shared" si="18"/>
        <v>99.993553371045209</v>
      </c>
      <c r="F97" s="56">
        <v>0</v>
      </c>
      <c r="G97" s="57">
        <v>0</v>
      </c>
      <c r="H97" s="58">
        <v>0</v>
      </c>
      <c r="I97" s="56">
        <f t="shared" si="16"/>
        <v>14767408</v>
      </c>
      <c r="J97" s="56">
        <f t="shared" si="17"/>
        <v>14766456</v>
      </c>
      <c r="K97" s="58">
        <f t="shared" si="20"/>
        <v>99.993553371045209</v>
      </c>
      <c r="L97" s="34"/>
    </row>
    <row r="98" spans="1:12" s="28" customFormat="1" ht="196.15" customHeight="1" x14ac:dyDescent="0.2">
      <c r="A98" s="7" t="s">
        <v>79</v>
      </c>
      <c r="B98" s="11">
        <v>3021</v>
      </c>
      <c r="C98" s="56">
        <v>7000</v>
      </c>
      <c r="D98" s="63">
        <v>4048</v>
      </c>
      <c r="E98" s="58">
        <f t="shared" si="18"/>
        <v>57.828571428571429</v>
      </c>
      <c r="F98" s="56">
        <v>0</v>
      </c>
      <c r="G98" s="57">
        <v>0</v>
      </c>
      <c r="H98" s="58">
        <v>0</v>
      </c>
      <c r="I98" s="56">
        <f t="shared" si="16"/>
        <v>7000</v>
      </c>
      <c r="J98" s="56">
        <f t="shared" si="17"/>
        <v>4048</v>
      </c>
      <c r="K98" s="58">
        <f t="shared" si="20"/>
        <v>57.828571428571429</v>
      </c>
      <c r="L98" s="34"/>
    </row>
    <row r="99" spans="1:12" s="28" customFormat="1" ht="196.9" customHeight="1" x14ac:dyDescent="0.2">
      <c r="A99" s="7" t="s">
        <v>54</v>
      </c>
      <c r="B99" s="11">
        <v>3022</v>
      </c>
      <c r="C99" s="56">
        <v>51000</v>
      </c>
      <c r="D99" s="63">
        <v>17909</v>
      </c>
      <c r="E99" s="58">
        <f t="shared" si="18"/>
        <v>35.115686274509805</v>
      </c>
      <c r="F99" s="56">
        <v>0</v>
      </c>
      <c r="G99" s="57">
        <v>0</v>
      </c>
      <c r="H99" s="58">
        <v>0</v>
      </c>
      <c r="I99" s="56">
        <f t="shared" si="16"/>
        <v>51000</v>
      </c>
      <c r="J99" s="56">
        <f t="shared" si="17"/>
        <v>17909</v>
      </c>
      <c r="K99" s="58">
        <f t="shared" si="20"/>
        <v>35.115686274509805</v>
      </c>
      <c r="L99" s="34"/>
    </row>
    <row r="100" spans="1:12" s="28" customFormat="1" ht="116.25" customHeight="1" x14ac:dyDescent="0.2">
      <c r="A100" s="7" t="s">
        <v>80</v>
      </c>
      <c r="B100" s="11">
        <v>3031</v>
      </c>
      <c r="C100" s="56">
        <v>19590</v>
      </c>
      <c r="D100" s="63">
        <v>19584</v>
      </c>
      <c r="E100" s="58">
        <f t="shared" si="18"/>
        <v>99.969372128637062</v>
      </c>
      <c r="F100" s="56">
        <v>0</v>
      </c>
      <c r="G100" s="57">
        <v>0</v>
      </c>
      <c r="H100" s="58">
        <v>0</v>
      </c>
      <c r="I100" s="56">
        <f t="shared" si="16"/>
        <v>19590</v>
      </c>
      <c r="J100" s="56">
        <f t="shared" si="17"/>
        <v>19584</v>
      </c>
      <c r="K100" s="58">
        <f t="shared" si="20"/>
        <v>99.969372128637062</v>
      </c>
      <c r="L100" s="34"/>
    </row>
    <row r="101" spans="1:12" s="28" customFormat="1" ht="84.6" customHeight="1" x14ac:dyDescent="0.2">
      <c r="A101" s="7" t="s">
        <v>71</v>
      </c>
      <c r="B101" s="11">
        <v>3032</v>
      </c>
      <c r="C101" s="56">
        <v>1655455</v>
      </c>
      <c r="D101" s="63">
        <v>1655454</v>
      </c>
      <c r="E101" s="58">
        <f t="shared" si="18"/>
        <v>99.999939593646459</v>
      </c>
      <c r="F101" s="56">
        <v>0</v>
      </c>
      <c r="G101" s="57">
        <v>0</v>
      </c>
      <c r="H101" s="58">
        <v>0</v>
      </c>
      <c r="I101" s="56">
        <f t="shared" si="16"/>
        <v>1655455</v>
      </c>
      <c r="J101" s="56">
        <f t="shared" si="17"/>
        <v>1655454</v>
      </c>
      <c r="K101" s="58">
        <f t="shared" si="20"/>
        <v>99.999939593646459</v>
      </c>
      <c r="L101" s="34"/>
    </row>
    <row r="102" spans="1:12" s="28" customFormat="1" ht="122.45" customHeight="1" x14ac:dyDescent="0.2">
      <c r="A102" s="7" t="s">
        <v>49</v>
      </c>
      <c r="B102" s="11">
        <v>3033</v>
      </c>
      <c r="C102" s="56">
        <v>1250000</v>
      </c>
      <c r="D102" s="63">
        <v>1250000</v>
      </c>
      <c r="E102" s="58">
        <f t="shared" si="18"/>
        <v>100</v>
      </c>
      <c r="F102" s="56">
        <v>0</v>
      </c>
      <c r="G102" s="57">
        <v>0</v>
      </c>
      <c r="H102" s="58">
        <v>0</v>
      </c>
      <c r="I102" s="56">
        <f t="shared" si="16"/>
        <v>1250000</v>
      </c>
      <c r="J102" s="56">
        <f t="shared" si="17"/>
        <v>1250000</v>
      </c>
      <c r="K102" s="58">
        <f t="shared" si="20"/>
        <v>100</v>
      </c>
      <c r="L102" s="34"/>
    </row>
    <row r="103" spans="1:12" s="28" customFormat="1" ht="117.6" customHeight="1" x14ac:dyDescent="0.2">
      <c r="A103" s="7" t="s">
        <v>55</v>
      </c>
      <c r="B103" s="11">
        <v>3035</v>
      </c>
      <c r="C103" s="56">
        <v>350000</v>
      </c>
      <c r="D103" s="63">
        <v>350000</v>
      </c>
      <c r="E103" s="58">
        <f t="shared" si="18"/>
        <v>100</v>
      </c>
      <c r="F103" s="56">
        <v>0</v>
      </c>
      <c r="G103" s="57">
        <v>0</v>
      </c>
      <c r="H103" s="58">
        <v>0</v>
      </c>
      <c r="I103" s="56">
        <f t="shared" si="16"/>
        <v>350000</v>
      </c>
      <c r="J103" s="56">
        <f t="shared" si="17"/>
        <v>350000</v>
      </c>
      <c r="K103" s="58">
        <f t="shared" si="20"/>
        <v>100</v>
      </c>
      <c r="L103" s="34"/>
    </row>
    <row r="104" spans="1:12" s="28" customFormat="1" ht="78.75" customHeight="1" x14ac:dyDescent="0.2">
      <c r="A104" s="7" t="s">
        <v>56</v>
      </c>
      <c r="B104" s="11">
        <v>3041</v>
      </c>
      <c r="C104" s="56">
        <v>724200</v>
      </c>
      <c r="D104" s="63">
        <v>643438</v>
      </c>
      <c r="E104" s="58">
        <f t="shared" si="18"/>
        <v>88.848108257387466</v>
      </c>
      <c r="F104" s="56">
        <v>0</v>
      </c>
      <c r="G104" s="57">
        <v>0</v>
      </c>
      <c r="H104" s="58">
        <v>0</v>
      </c>
      <c r="I104" s="56">
        <f t="shared" si="16"/>
        <v>724200</v>
      </c>
      <c r="J104" s="56">
        <f t="shared" si="17"/>
        <v>643438</v>
      </c>
      <c r="K104" s="58">
        <f t="shared" si="20"/>
        <v>88.848108257387466</v>
      </c>
      <c r="L104" s="34"/>
    </row>
    <row r="105" spans="1:12" s="28" customFormat="1" ht="92.45" customHeight="1" x14ac:dyDescent="0.2">
      <c r="A105" s="7" t="s">
        <v>61</v>
      </c>
      <c r="B105" s="11">
        <v>3042</v>
      </c>
      <c r="C105" s="56">
        <v>175400</v>
      </c>
      <c r="D105" s="63">
        <v>133300</v>
      </c>
      <c r="E105" s="58">
        <f t="shared" si="18"/>
        <v>75.997719498289626</v>
      </c>
      <c r="F105" s="56">
        <v>0</v>
      </c>
      <c r="G105" s="57">
        <v>0</v>
      </c>
      <c r="H105" s="58">
        <v>0</v>
      </c>
      <c r="I105" s="56">
        <f t="shared" si="16"/>
        <v>175400</v>
      </c>
      <c r="J105" s="56">
        <f t="shared" si="17"/>
        <v>133300</v>
      </c>
      <c r="K105" s="58">
        <f t="shared" si="20"/>
        <v>75.997719498289626</v>
      </c>
      <c r="L105" s="34"/>
    </row>
    <row r="106" spans="1:12" s="28" customFormat="1" ht="81.75" customHeight="1" x14ac:dyDescent="0.2">
      <c r="A106" s="7" t="s">
        <v>57</v>
      </c>
      <c r="B106" s="11">
        <v>3043</v>
      </c>
      <c r="C106" s="56">
        <v>33127444</v>
      </c>
      <c r="D106" s="63">
        <v>32937485</v>
      </c>
      <c r="E106" s="58">
        <f t="shared" si="18"/>
        <v>99.426581175414569</v>
      </c>
      <c r="F106" s="56">
        <v>0</v>
      </c>
      <c r="G106" s="57">
        <v>0</v>
      </c>
      <c r="H106" s="58">
        <v>0</v>
      </c>
      <c r="I106" s="56">
        <f t="shared" si="16"/>
        <v>33127444</v>
      </c>
      <c r="J106" s="56">
        <f t="shared" si="17"/>
        <v>32937485</v>
      </c>
      <c r="K106" s="58">
        <f t="shared" si="20"/>
        <v>99.426581175414569</v>
      </c>
      <c r="L106" s="34"/>
    </row>
    <row r="107" spans="1:12" s="28" customFormat="1" ht="114" customHeight="1" x14ac:dyDescent="0.2">
      <c r="A107" s="7" t="s">
        <v>58</v>
      </c>
      <c r="B107" s="11">
        <v>3044</v>
      </c>
      <c r="C107" s="56">
        <v>2124220</v>
      </c>
      <c r="D107" s="63">
        <v>2124220</v>
      </c>
      <c r="E107" s="58">
        <f t="shared" si="18"/>
        <v>100</v>
      </c>
      <c r="F107" s="56">
        <v>0</v>
      </c>
      <c r="G107" s="57">
        <v>0</v>
      </c>
      <c r="H107" s="58">
        <v>0</v>
      </c>
      <c r="I107" s="56">
        <f t="shared" si="16"/>
        <v>2124220</v>
      </c>
      <c r="J107" s="56">
        <f t="shared" si="17"/>
        <v>2124220</v>
      </c>
      <c r="K107" s="58">
        <f t="shared" si="20"/>
        <v>100</v>
      </c>
      <c r="L107" s="34"/>
    </row>
    <row r="108" spans="1:12" s="5" customFormat="1" ht="78.75" customHeight="1" x14ac:dyDescent="0.2">
      <c r="A108" s="7" t="s">
        <v>59</v>
      </c>
      <c r="B108" s="11">
        <v>3045</v>
      </c>
      <c r="C108" s="56">
        <v>4413338</v>
      </c>
      <c r="D108" s="63">
        <v>4411625</v>
      </c>
      <c r="E108" s="58">
        <f t="shared" si="18"/>
        <v>99.961185841646397</v>
      </c>
      <c r="F108" s="56">
        <v>0</v>
      </c>
      <c r="G108" s="57">
        <v>0</v>
      </c>
      <c r="H108" s="58">
        <v>0</v>
      </c>
      <c r="I108" s="56">
        <f t="shared" si="16"/>
        <v>4413338</v>
      </c>
      <c r="J108" s="56">
        <f t="shared" si="17"/>
        <v>4411625</v>
      </c>
      <c r="K108" s="58">
        <f t="shared" si="20"/>
        <v>99.961185841646397</v>
      </c>
      <c r="L108" s="15"/>
    </row>
    <row r="109" spans="1:12" s="28" customFormat="1" ht="79.150000000000006" customHeight="1" x14ac:dyDescent="0.2">
      <c r="A109" s="7" t="s">
        <v>60</v>
      </c>
      <c r="B109" s="11">
        <v>3046</v>
      </c>
      <c r="C109" s="56">
        <v>220900</v>
      </c>
      <c r="D109" s="63">
        <v>209580</v>
      </c>
      <c r="E109" s="58">
        <f t="shared" si="18"/>
        <v>94.875509280217301</v>
      </c>
      <c r="F109" s="56">
        <v>0</v>
      </c>
      <c r="G109" s="57">
        <v>0</v>
      </c>
      <c r="H109" s="58">
        <v>0</v>
      </c>
      <c r="I109" s="56">
        <f t="shared" si="16"/>
        <v>220900</v>
      </c>
      <c r="J109" s="56">
        <f t="shared" si="17"/>
        <v>209580</v>
      </c>
      <c r="K109" s="58">
        <f t="shared" si="20"/>
        <v>94.875509280217301</v>
      </c>
      <c r="L109" s="34"/>
    </row>
    <row r="110" spans="1:12" s="28" customFormat="1" ht="79.900000000000006" customHeight="1" x14ac:dyDescent="0.2">
      <c r="A110" s="7" t="s">
        <v>81</v>
      </c>
      <c r="B110" s="11">
        <v>3047</v>
      </c>
      <c r="C110" s="56">
        <v>2570800</v>
      </c>
      <c r="D110" s="63">
        <v>2043658</v>
      </c>
      <c r="E110" s="58">
        <f t="shared" si="18"/>
        <v>79.495021005134589</v>
      </c>
      <c r="F110" s="56">
        <v>0</v>
      </c>
      <c r="G110" s="57">
        <v>0</v>
      </c>
      <c r="H110" s="58">
        <v>0</v>
      </c>
      <c r="I110" s="56">
        <f t="shared" si="16"/>
        <v>2570800</v>
      </c>
      <c r="J110" s="56">
        <f t="shared" si="17"/>
        <v>2043658</v>
      </c>
      <c r="K110" s="58">
        <f t="shared" si="20"/>
        <v>79.495021005134589</v>
      </c>
      <c r="L110" s="34"/>
    </row>
    <row r="111" spans="1:12" s="28" customFormat="1" ht="109.9" customHeight="1" x14ac:dyDescent="0.5">
      <c r="A111" s="26" t="s">
        <v>158</v>
      </c>
      <c r="B111" s="11">
        <v>3049</v>
      </c>
      <c r="C111" s="56">
        <v>112194</v>
      </c>
      <c r="D111" s="63">
        <v>112194</v>
      </c>
      <c r="E111" s="58">
        <f t="shared" si="18"/>
        <v>100</v>
      </c>
      <c r="F111" s="56">
        <v>0</v>
      </c>
      <c r="G111" s="57">
        <v>0</v>
      </c>
      <c r="H111" s="58">
        <v>0</v>
      </c>
      <c r="I111" s="56">
        <f t="shared" ref="I111:I142" si="21">F111+C111</f>
        <v>112194</v>
      </c>
      <c r="J111" s="56">
        <f t="shared" si="17"/>
        <v>112194</v>
      </c>
      <c r="K111" s="58">
        <f t="shared" si="20"/>
        <v>100</v>
      </c>
      <c r="L111" s="34"/>
    </row>
    <row r="112" spans="1:12" s="28" customFormat="1" ht="105.75" x14ac:dyDescent="0.5">
      <c r="A112" s="26" t="s">
        <v>159</v>
      </c>
      <c r="B112" s="11">
        <v>3050</v>
      </c>
      <c r="C112" s="56">
        <v>805400</v>
      </c>
      <c r="D112" s="63">
        <v>778024</v>
      </c>
      <c r="E112" s="58">
        <f t="shared" si="18"/>
        <v>96.600943630494157</v>
      </c>
      <c r="F112" s="56">
        <v>0</v>
      </c>
      <c r="G112" s="57">
        <v>0</v>
      </c>
      <c r="H112" s="58">
        <v>0</v>
      </c>
      <c r="I112" s="56">
        <f t="shared" si="21"/>
        <v>805400</v>
      </c>
      <c r="J112" s="56">
        <f t="shared" ref="J112:J141" si="22">G112+D112</f>
        <v>778024</v>
      </c>
      <c r="K112" s="58">
        <f t="shared" si="20"/>
        <v>96.600943630494157</v>
      </c>
      <c r="L112" s="34"/>
    </row>
    <row r="113" spans="1:12" s="28" customFormat="1" ht="116.25" customHeight="1" x14ac:dyDescent="0.2">
      <c r="A113" s="7" t="s">
        <v>82</v>
      </c>
      <c r="B113" s="11">
        <v>3081</v>
      </c>
      <c r="C113" s="56">
        <v>13132800</v>
      </c>
      <c r="D113" s="63">
        <v>12872008</v>
      </c>
      <c r="E113" s="58">
        <f t="shared" si="18"/>
        <v>98.014193469785567</v>
      </c>
      <c r="F113" s="56">
        <v>0</v>
      </c>
      <c r="G113" s="57">
        <v>0</v>
      </c>
      <c r="H113" s="58">
        <v>0</v>
      </c>
      <c r="I113" s="56">
        <f t="shared" si="21"/>
        <v>13132800</v>
      </c>
      <c r="J113" s="56">
        <f t="shared" si="22"/>
        <v>12872008</v>
      </c>
      <c r="K113" s="58">
        <f t="shared" si="20"/>
        <v>98.014193469785567</v>
      </c>
      <c r="L113" s="34"/>
    </row>
    <row r="114" spans="1:12" s="28" customFormat="1" ht="190.5" customHeight="1" x14ac:dyDescent="0.2">
      <c r="A114" s="7" t="s">
        <v>83</v>
      </c>
      <c r="B114" s="11">
        <v>3082</v>
      </c>
      <c r="C114" s="56">
        <v>2114718</v>
      </c>
      <c r="D114" s="63">
        <v>2114627</v>
      </c>
      <c r="E114" s="58">
        <f t="shared" si="18"/>
        <v>99.995696825770622</v>
      </c>
      <c r="F114" s="56">
        <v>0</v>
      </c>
      <c r="G114" s="57">
        <v>0</v>
      </c>
      <c r="H114" s="58">
        <v>0</v>
      </c>
      <c r="I114" s="56">
        <f t="shared" si="21"/>
        <v>2114718</v>
      </c>
      <c r="J114" s="56">
        <f t="shared" si="22"/>
        <v>2114627</v>
      </c>
      <c r="K114" s="58">
        <f t="shared" si="20"/>
        <v>99.995696825770622</v>
      </c>
      <c r="L114" s="34"/>
    </row>
    <row r="115" spans="1:12" s="28" customFormat="1" ht="133.9" customHeight="1" x14ac:dyDescent="0.2">
      <c r="A115" s="7" t="s">
        <v>84</v>
      </c>
      <c r="B115" s="11">
        <v>3083</v>
      </c>
      <c r="C115" s="56">
        <v>659000</v>
      </c>
      <c r="D115" s="63">
        <v>624798</v>
      </c>
      <c r="E115" s="58">
        <f t="shared" si="18"/>
        <v>94.810015174506816</v>
      </c>
      <c r="F115" s="56">
        <v>0</v>
      </c>
      <c r="G115" s="57">
        <v>0</v>
      </c>
      <c r="H115" s="58">
        <v>0</v>
      </c>
      <c r="I115" s="56">
        <f t="shared" si="21"/>
        <v>659000</v>
      </c>
      <c r="J115" s="56">
        <f t="shared" si="22"/>
        <v>624798</v>
      </c>
      <c r="K115" s="58">
        <f t="shared" si="20"/>
        <v>94.810015174506816</v>
      </c>
      <c r="L115" s="34"/>
    </row>
    <row r="116" spans="1:12" s="28" customFormat="1" ht="197.25" customHeight="1" x14ac:dyDescent="0.2">
      <c r="A116" s="7" t="s">
        <v>85</v>
      </c>
      <c r="B116" s="11">
        <v>3084</v>
      </c>
      <c r="C116" s="56">
        <v>180000</v>
      </c>
      <c r="D116" s="63">
        <v>120410</v>
      </c>
      <c r="E116" s="58">
        <f t="shared" si="18"/>
        <v>66.894444444444446</v>
      </c>
      <c r="F116" s="56">
        <v>0</v>
      </c>
      <c r="G116" s="57">
        <v>0</v>
      </c>
      <c r="H116" s="58">
        <v>0</v>
      </c>
      <c r="I116" s="56">
        <f t="shared" si="21"/>
        <v>180000</v>
      </c>
      <c r="J116" s="56">
        <f t="shared" si="22"/>
        <v>120410</v>
      </c>
      <c r="K116" s="58">
        <f t="shared" si="20"/>
        <v>66.894444444444446</v>
      </c>
      <c r="L116" s="34"/>
    </row>
    <row r="117" spans="1:12" s="28" customFormat="1" ht="198" customHeight="1" x14ac:dyDescent="0.2">
      <c r="A117" s="7" t="s">
        <v>86</v>
      </c>
      <c r="B117" s="11">
        <v>3085</v>
      </c>
      <c r="C117" s="56">
        <v>5285</v>
      </c>
      <c r="D117" s="63">
        <v>5285</v>
      </c>
      <c r="E117" s="58">
        <f t="shared" si="18"/>
        <v>100</v>
      </c>
      <c r="F117" s="56">
        <v>0</v>
      </c>
      <c r="G117" s="57">
        <v>0</v>
      </c>
      <c r="H117" s="58">
        <v>0</v>
      </c>
      <c r="I117" s="56">
        <f t="shared" si="21"/>
        <v>5285</v>
      </c>
      <c r="J117" s="56">
        <f t="shared" si="22"/>
        <v>5285</v>
      </c>
      <c r="K117" s="58">
        <f t="shared" si="20"/>
        <v>100</v>
      </c>
      <c r="L117" s="34"/>
    </row>
    <row r="118" spans="1:12" s="28" customFormat="1" ht="337.15" customHeight="1" x14ac:dyDescent="0.4">
      <c r="A118" s="76" t="s">
        <v>160</v>
      </c>
      <c r="B118" s="11">
        <v>3086</v>
      </c>
      <c r="C118" s="56">
        <v>60000</v>
      </c>
      <c r="D118" s="63">
        <v>56028</v>
      </c>
      <c r="E118" s="58">
        <f t="shared" si="18"/>
        <v>93.38</v>
      </c>
      <c r="F118" s="56">
        <v>0</v>
      </c>
      <c r="G118" s="57">
        <v>0</v>
      </c>
      <c r="H118" s="58">
        <v>0</v>
      </c>
      <c r="I118" s="56">
        <f t="shared" si="21"/>
        <v>60000</v>
      </c>
      <c r="J118" s="56">
        <f t="shared" si="22"/>
        <v>56028</v>
      </c>
      <c r="K118" s="58">
        <f t="shared" si="20"/>
        <v>93.38</v>
      </c>
      <c r="L118" s="34"/>
    </row>
    <row r="119" spans="1:12" s="28" customFormat="1" ht="76.900000000000006" customHeight="1" x14ac:dyDescent="0.5">
      <c r="A119" s="26" t="s">
        <v>161</v>
      </c>
      <c r="B119" s="11">
        <v>3087</v>
      </c>
      <c r="C119" s="56">
        <v>5084700</v>
      </c>
      <c r="D119" s="63">
        <v>5084700</v>
      </c>
      <c r="E119" s="58">
        <f t="shared" si="18"/>
        <v>100</v>
      </c>
      <c r="F119" s="56">
        <v>0</v>
      </c>
      <c r="G119" s="57">
        <v>0</v>
      </c>
      <c r="H119" s="58">
        <v>0</v>
      </c>
      <c r="I119" s="56">
        <f t="shared" si="21"/>
        <v>5084700</v>
      </c>
      <c r="J119" s="56">
        <f t="shared" si="22"/>
        <v>5084700</v>
      </c>
      <c r="K119" s="58">
        <f t="shared" si="20"/>
        <v>100</v>
      </c>
      <c r="L119" s="34"/>
    </row>
    <row r="120" spans="1:12" s="28" customFormat="1" ht="227.45" customHeight="1" x14ac:dyDescent="0.2">
      <c r="A120" s="7" t="s">
        <v>62</v>
      </c>
      <c r="B120" s="11">
        <v>3104</v>
      </c>
      <c r="C120" s="56">
        <v>3592500</v>
      </c>
      <c r="D120" s="63">
        <v>3492337</v>
      </c>
      <c r="E120" s="58">
        <f t="shared" si="18"/>
        <v>97.211885873347242</v>
      </c>
      <c r="F120" s="56">
        <v>220967</v>
      </c>
      <c r="G120" s="64">
        <v>217906</v>
      </c>
      <c r="H120" s="58">
        <f t="shared" si="19"/>
        <v>98.614725275719906</v>
      </c>
      <c r="I120" s="56">
        <f t="shared" si="21"/>
        <v>3813467</v>
      </c>
      <c r="J120" s="56">
        <f t="shared" si="22"/>
        <v>3710243</v>
      </c>
      <c r="K120" s="58">
        <f t="shared" si="20"/>
        <v>97.293171804030294</v>
      </c>
      <c r="L120" s="34"/>
    </row>
    <row r="121" spans="1:12" s="28" customFormat="1" ht="124.15" customHeight="1" x14ac:dyDescent="0.2">
      <c r="A121" s="7" t="s">
        <v>87</v>
      </c>
      <c r="B121" s="11">
        <v>3105</v>
      </c>
      <c r="C121" s="56">
        <v>3246104</v>
      </c>
      <c r="D121" s="63">
        <v>3216176</v>
      </c>
      <c r="E121" s="58">
        <f t="shared" si="18"/>
        <v>99.078033236150162</v>
      </c>
      <c r="F121" s="56">
        <v>1387145</v>
      </c>
      <c r="G121" s="64">
        <v>1387145</v>
      </c>
      <c r="H121" s="58">
        <f t="shared" si="19"/>
        <v>100</v>
      </c>
      <c r="I121" s="56">
        <f t="shared" si="21"/>
        <v>4633249</v>
      </c>
      <c r="J121" s="56">
        <f t="shared" si="22"/>
        <v>4603321</v>
      </c>
      <c r="K121" s="58">
        <f t="shared" si="20"/>
        <v>99.35406018541201</v>
      </c>
      <c r="L121" s="34"/>
    </row>
    <row r="122" spans="1:12" s="28" customFormat="1" ht="85.5" customHeight="1" x14ac:dyDescent="0.2">
      <c r="A122" s="22" t="s">
        <v>63</v>
      </c>
      <c r="B122" s="11">
        <v>3112</v>
      </c>
      <c r="C122" s="56">
        <v>95000</v>
      </c>
      <c r="D122" s="63">
        <v>94974</v>
      </c>
      <c r="E122" s="58">
        <f t="shared" si="18"/>
        <v>99.972631578947372</v>
      </c>
      <c r="F122" s="56">
        <v>0</v>
      </c>
      <c r="G122" s="57">
        <v>0</v>
      </c>
      <c r="H122" s="58">
        <v>0</v>
      </c>
      <c r="I122" s="56">
        <f t="shared" si="21"/>
        <v>95000</v>
      </c>
      <c r="J122" s="56">
        <f t="shared" si="22"/>
        <v>94974</v>
      </c>
      <c r="K122" s="58">
        <f t="shared" si="20"/>
        <v>99.972631578947372</v>
      </c>
      <c r="L122" s="34"/>
    </row>
    <row r="123" spans="1:12" s="5" customFormat="1" ht="106.15" customHeight="1" x14ac:dyDescent="0.2">
      <c r="A123" s="7" t="s">
        <v>88</v>
      </c>
      <c r="B123" s="11">
        <v>3121</v>
      </c>
      <c r="C123" s="56">
        <v>581021</v>
      </c>
      <c r="D123" s="63">
        <v>574425</v>
      </c>
      <c r="E123" s="58">
        <f t="shared" si="18"/>
        <v>98.864757039762765</v>
      </c>
      <c r="F123" s="56">
        <v>0</v>
      </c>
      <c r="G123" s="57">
        <v>0</v>
      </c>
      <c r="H123" s="58">
        <v>0</v>
      </c>
      <c r="I123" s="56">
        <f t="shared" si="21"/>
        <v>581021</v>
      </c>
      <c r="J123" s="56">
        <f t="shared" si="22"/>
        <v>574425</v>
      </c>
      <c r="K123" s="58">
        <f t="shared" si="20"/>
        <v>98.864757039762765</v>
      </c>
      <c r="L123" s="15"/>
    </row>
    <row r="124" spans="1:12" s="5" customFormat="1" ht="78" customHeight="1" x14ac:dyDescent="0.2">
      <c r="A124" s="22" t="s">
        <v>64</v>
      </c>
      <c r="B124" s="11">
        <v>3133</v>
      </c>
      <c r="C124" s="56">
        <v>180000</v>
      </c>
      <c r="D124" s="63">
        <v>179996</v>
      </c>
      <c r="E124" s="58">
        <f t="shared" si="18"/>
        <v>99.99777777777777</v>
      </c>
      <c r="F124" s="56">
        <v>0</v>
      </c>
      <c r="G124" s="57">
        <v>0</v>
      </c>
      <c r="H124" s="58">
        <v>0</v>
      </c>
      <c r="I124" s="56">
        <f t="shared" si="21"/>
        <v>180000</v>
      </c>
      <c r="J124" s="56">
        <f t="shared" si="22"/>
        <v>179996</v>
      </c>
      <c r="K124" s="58">
        <f t="shared" si="20"/>
        <v>99.99777777777777</v>
      </c>
      <c r="L124" s="15"/>
    </row>
    <row r="125" spans="1:12" s="28" customFormat="1" ht="222.6" customHeight="1" x14ac:dyDescent="0.2">
      <c r="A125" s="7" t="s">
        <v>65</v>
      </c>
      <c r="B125" s="11">
        <v>3140</v>
      </c>
      <c r="C125" s="56">
        <v>252000</v>
      </c>
      <c r="D125" s="63">
        <v>250040</v>
      </c>
      <c r="E125" s="58">
        <f t="shared" si="18"/>
        <v>99.222222222222229</v>
      </c>
      <c r="F125" s="56">
        <v>0</v>
      </c>
      <c r="G125" s="57">
        <v>0</v>
      </c>
      <c r="H125" s="58">
        <v>0</v>
      </c>
      <c r="I125" s="56">
        <f t="shared" si="21"/>
        <v>252000</v>
      </c>
      <c r="J125" s="56">
        <f t="shared" si="22"/>
        <v>250040</v>
      </c>
      <c r="K125" s="58">
        <f t="shared" si="20"/>
        <v>99.222222222222229</v>
      </c>
      <c r="L125" s="34"/>
    </row>
    <row r="126" spans="1:12" s="28" customFormat="1" ht="265.89999999999998" customHeight="1" x14ac:dyDescent="0.2">
      <c r="A126" s="10" t="s">
        <v>89</v>
      </c>
      <c r="B126" s="11">
        <v>3160</v>
      </c>
      <c r="C126" s="56">
        <v>311200</v>
      </c>
      <c r="D126" s="63">
        <v>275929</v>
      </c>
      <c r="E126" s="58">
        <f t="shared" si="18"/>
        <v>88.666131105398463</v>
      </c>
      <c r="F126" s="56">
        <v>0</v>
      </c>
      <c r="G126" s="57">
        <v>0</v>
      </c>
      <c r="H126" s="58">
        <v>0</v>
      </c>
      <c r="I126" s="56">
        <f t="shared" si="21"/>
        <v>311200</v>
      </c>
      <c r="J126" s="56">
        <f t="shared" si="22"/>
        <v>275929</v>
      </c>
      <c r="K126" s="58">
        <f t="shared" si="20"/>
        <v>88.666131105398463</v>
      </c>
      <c r="L126" s="34"/>
    </row>
    <row r="127" spans="1:12" s="28" customFormat="1" ht="235.9" customHeight="1" x14ac:dyDescent="0.2">
      <c r="A127" s="7" t="s">
        <v>90</v>
      </c>
      <c r="B127" s="11">
        <v>3180</v>
      </c>
      <c r="C127" s="56">
        <v>180000</v>
      </c>
      <c r="D127" s="63">
        <v>176138</v>
      </c>
      <c r="E127" s="58">
        <f t="shared" si="18"/>
        <v>97.854444444444439</v>
      </c>
      <c r="F127" s="56">
        <v>0</v>
      </c>
      <c r="G127" s="57">
        <v>0</v>
      </c>
      <c r="H127" s="58">
        <v>0</v>
      </c>
      <c r="I127" s="56">
        <f t="shared" si="21"/>
        <v>180000</v>
      </c>
      <c r="J127" s="56">
        <f t="shared" si="22"/>
        <v>176138</v>
      </c>
      <c r="K127" s="58">
        <f t="shared" si="20"/>
        <v>97.854444444444439</v>
      </c>
      <c r="L127" s="34"/>
    </row>
    <row r="128" spans="1:12" s="2" customFormat="1" ht="154.9" customHeight="1" x14ac:dyDescent="0.2">
      <c r="A128" s="22" t="s">
        <v>91</v>
      </c>
      <c r="B128" s="11">
        <v>3192</v>
      </c>
      <c r="C128" s="56">
        <v>287000</v>
      </c>
      <c r="D128" s="63">
        <v>268225</v>
      </c>
      <c r="E128" s="58">
        <f t="shared" si="18"/>
        <v>93.458188153310104</v>
      </c>
      <c r="F128" s="56">
        <v>15000</v>
      </c>
      <c r="G128" s="57">
        <v>15000</v>
      </c>
      <c r="H128" s="58">
        <f t="shared" si="19"/>
        <v>100</v>
      </c>
      <c r="I128" s="56">
        <f t="shared" si="21"/>
        <v>302000</v>
      </c>
      <c r="J128" s="56">
        <f t="shared" si="22"/>
        <v>283225</v>
      </c>
      <c r="K128" s="58">
        <f t="shared" si="20"/>
        <v>93.783112582781456</v>
      </c>
      <c r="L128" s="14"/>
    </row>
    <row r="129" spans="1:12" s="28" customFormat="1" ht="129.6" hidden="1" customHeight="1" x14ac:dyDescent="0.2">
      <c r="A129" s="7" t="s">
        <v>91</v>
      </c>
      <c r="B129" s="11">
        <v>3192</v>
      </c>
      <c r="C129" s="56"/>
      <c r="D129" s="57"/>
      <c r="E129" s="58" t="e">
        <f t="shared" si="18"/>
        <v>#DIV/0!</v>
      </c>
      <c r="F129" s="56"/>
      <c r="G129" s="57"/>
      <c r="H129" s="58">
        <v>0</v>
      </c>
      <c r="I129" s="56">
        <f t="shared" si="21"/>
        <v>0</v>
      </c>
      <c r="J129" s="56">
        <f t="shared" si="22"/>
        <v>0</v>
      </c>
      <c r="K129" s="58" t="e">
        <f t="shared" ref="K129:K130" si="23">J129/I129*100</f>
        <v>#DIV/0!</v>
      </c>
      <c r="L129" s="34"/>
    </row>
    <row r="130" spans="1:12" s="28" customFormat="1" ht="397.15" customHeight="1" x14ac:dyDescent="0.2">
      <c r="A130" s="39" t="s">
        <v>171</v>
      </c>
      <c r="B130" s="11">
        <v>3221</v>
      </c>
      <c r="C130" s="56">
        <v>0</v>
      </c>
      <c r="D130" s="57">
        <v>0</v>
      </c>
      <c r="E130" s="58">
        <v>0</v>
      </c>
      <c r="F130" s="56">
        <v>712201</v>
      </c>
      <c r="G130" s="64">
        <v>688070</v>
      </c>
      <c r="H130" s="58">
        <f t="shared" ref="H130:H131" si="24">G130/F130*100</f>
        <v>96.611771115176765</v>
      </c>
      <c r="I130" s="56">
        <f t="shared" si="21"/>
        <v>712201</v>
      </c>
      <c r="J130" s="56">
        <f t="shared" si="22"/>
        <v>688070</v>
      </c>
      <c r="K130" s="58">
        <f t="shared" si="23"/>
        <v>96.611771115176765</v>
      </c>
      <c r="L130" s="34"/>
    </row>
    <row r="131" spans="1:12" s="28" customFormat="1" ht="382.15" customHeight="1" x14ac:dyDescent="0.2">
      <c r="A131" s="40" t="s">
        <v>172</v>
      </c>
      <c r="B131" s="11">
        <v>3223</v>
      </c>
      <c r="C131" s="56">
        <v>0</v>
      </c>
      <c r="D131" s="56">
        <v>0</v>
      </c>
      <c r="E131" s="58">
        <v>0</v>
      </c>
      <c r="F131" s="56">
        <v>2795662</v>
      </c>
      <c r="G131" s="68">
        <v>2795662</v>
      </c>
      <c r="H131" s="58">
        <f t="shared" si="24"/>
        <v>100</v>
      </c>
      <c r="I131" s="56">
        <f t="shared" si="21"/>
        <v>2795662</v>
      </c>
      <c r="J131" s="56">
        <f t="shared" si="22"/>
        <v>2795662</v>
      </c>
      <c r="K131" s="58">
        <f t="shared" ref="K131" si="25">J131/I131*100</f>
        <v>100</v>
      </c>
      <c r="L131" s="34"/>
    </row>
    <row r="132" spans="1:12" s="28" customFormat="1" ht="376.15" customHeight="1" x14ac:dyDescent="0.2">
      <c r="A132" s="41" t="s">
        <v>173</v>
      </c>
      <c r="B132" s="11">
        <v>3224</v>
      </c>
      <c r="C132" s="56">
        <v>0</v>
      </c>
      <c r="D132" s="57">
        <v>0</v>
      </c>
      <c r="E132" s="58">
        <v>0</v>
      </c>
      <c r="F132" s="56">
        <v>1194683</v>
      </c>
      <c r="G132" s="68">
        <v>1194683</v>
      </c>
      <c r="H132" s="58">
        <f t="shared" ref="H132" si="26">G132/F132*100</f>
        <v>100</v>
      </c>
      <c r="I132" s="56">
        <f t="shared" si="21"/>
        <v>1194683</v>
      </c>
      <c r="J132" s="56">
        <f t="shared" si="22"/>
        <v>1194683</v>
      </c>
      <c r="K132" s="58">
        <f t="shared" ref="K132" si="27">J132/I132*100</f>
        <v>100</v>
      </c>
      <c r="L132" s="34"/>
    </row>
    <row r="133" spans="1:12" s="28" customFormat="1" ht="291.60000000000002" customHeight="1" x14ac:dyDescent="0.2">
      <c r="A133" s="10" t="s">
        <v>116</v>
      </c>
      <c r="B133" s="11">
        <v>3230</v>
      </c>
      <c r="C133" s="56">
        <v>899000</v>
      </c>
      <c r="D133" s="63">
        <v>893542</v>
      </c>
      <c r="E133" s="58">
        <f t="shared" si="18"/>
        <v>99.392880978865406</v>
      </c>
      <c r="F133" s="56">
        <v>0</v>
      </c>
      <c r="G133" s="57">
        <v>0</v>
      </c>
      <c r="H133" s="58">
        <v>0</v>
      </c>
      <c r="I133" s="56">
        <f t="shared" si="21"/>
        <v>899000</v>
      </c>
      <c r="J133" s="56">
        <f t="shared" si="22"/>
        <v>893542</v>
      </c>
      <c r="K133" s="58">
        <f t="shared" si="20"/>
        <v>99.392880978865406</v>
      </c>
      <c r="L133" s="34"/>
    </row>
    <row r="134" spans="1:12" s="28" customFormat="1" ht="80.25" customHeight="1" x14ac:dyDescent="0.2">
      <c r="A134" s="7" t="s">
        <v>92</v>
      </c>
      <c r="B134" s="11">
        <v>3242</v>
      </c>
      <c r="C134" s="56">
        <v>5653000</v>
      </c>
      <c r="D134" s="63">
        <v>5242988</v>
      </c>
      <c r="E134" s="58">
        <f t="shared" si="18"/>
        <v>92.747001592075009</v>
      </c>
      <c r="F134" s="56">
        <v>0</v>
      </c>
      <c r="G134" s="57">
        <v>0</v>
      </c>
      <c r="H134" s="58">
        <v>0</v>
      </c>
      <c r="I134" s="56">
        <f t="shared" si="21"/>
        <v>5653000</v>
      </c>
      <c r="J134" s="56">
        <f t="shared" si="22"/>
        <v>5242988</v>
      </c>
      <c r="K134" s="58">
        <f t="shared" si="20"/>
        <v>92.747001592075009</v>
      </c>
      <c r="L134" s="34"/>
    </row>
    <row r="135" spans="1:12" s="5" customFormat="1" ht="53.25" customHeight="1" x14ac:dyDescent="0.2">
      <c r="A135" s="7" t="s">
        <v>27</v>
      </c>
      <c r="B135" s="11">
        <v>4000</v>
      </c>
      <c r="C135" s="56">
        <v>12234936</v>
      </c>
      <c r="D135" s="57">
        <f>D136+D137+D138+D139+D140+D141+2</f>
        <v>11875718</v>
      </c>
      <c r="E135" s="58">
        <f t="shared" si="18"/>
        <v>97.063997719317868</v>
      </c>
      <c r="F135" s="56">
        <v>1181715</v>
      </c>
      <c r="G135" s="57">
        <f>G136+G137+G138+G139+G140+G141</f>
        <v>1125884</v>
      </c>
      <c r="H135" s="58">
        <f t="shared" si="19"/>
        <v>95.275425969882761</v>
      </c>
      <c r="I135" s="56">
        <f t="shared" si="21"/>
        <v>13416651</v>
      </c>
      <c r="J135" s="56">
        <f t="shared" si="22"/>
        <v>13001602</v>
      </c>
      <c r="K135" s="58">
        <f t="shared" si="20"/>
        <v>96.906463468416973</v>
      </c>
      <c r="L135" s="15"/>
    </row>
    <row r="136" spans="1:12" s="28" customFormat="1" ht="46.5" customHeight="1" x14ac:dyDescent="0.2">
      <c r="A136" s="7" t="s">
        <v>93</v>
      </c>
      <c r="B136" s="11">
        <v>4010</v>
      </c>
      <c r="C136" s="56">
        <v>1322580</v>
      </c>
      <c r="D136" s="63">
        <v>1295404</v>
      </c>
      <c r="E136" s="58">
        <f t="shared" si="18"/>
        <v>97.945228265965014</v>
      </c>
      <c r="F136" s="56">
        <v>220989</v>
      </c>
      <c r="G136" s="64">
        <v>201307</v>
      </c>
      <c r="H136" s="58">
        <f t="shared" si="19"/>
        <v>91.09367434578192</v>
      </c>
      <c r="I136" s="56">
        <f t="shared" si="21"/>
        <v>1543569</v>
      </c>
      <c r="J136" s="56">
        <f t="shared" si="22"/>
        <v>1496711</v>
      </c>
      <c r="K136" s="58">
        <f t="shared" si="20"/>
        <v>96.96430804194695</v>
      </c>
      <c r="L136" s="34"/>
    </row>
    <row r="137" spans="1:12" s="28" customFormat="1" ht="54" customHeight="1" x14ac:dyDescent="0.2">
      <c r="A137" s="7" t="s">
        <v>94</v>
      </c>
      <c r="B137" s="11">
        <v>4030</v>
      </c>
      <c r="C137" s="56">
        <v>2691580</v>
      </c>
      <c r="D137" s="63">
        <v>2559016</v>
      </c>
      <c r="E137" s="58">
        <f t="shared" si="18"/>
        <v>95.074863091567025</v>
      </c>
      <c r="F137" s="56">
        <v>94753</v>
      </c>
      <c r="G137" s="64">
        <v>94753</v>
      </c>
      <c r="H137" s="58">
        <f t="shared" si="19"/>
        <v>100</v>
      </c>
      <c r="I137" s="56">
        <f t="shared" si="21"/>
        <v>2786333</v>
      </c>
      <c r="J137" s="56">
        <f t="shared" si="22"/>
        <v>2653769</v>
      </c>
      <c r="K137" s="58">
        <f t="shared" si="20"/>
        <v>95.242348994179807</v>
      </c>
      <c r="L137" s="34"/>
    </row>
    <row r="138" spans="1:12" s="5" customFormat="1" ht="76.5" x14ac:dyDescent="0.2">
      <c r="A138" s="7" t="s">
        <v>95</v>
      </c>
      <c r="B138" s="11">
        <v>4040</v>
      </c>
      <c r="C138" s="56">
        <v>2312698</v>
      </c>
      <c r="D138" s="63">
        <v>2245508</v>
      </c>
      <c r="E138" s="58">
        <f t="shared" si="18"/>
        <v>97.094735239966482</v>
      </c>
      <c r="F138" s="56">
        <v>297157</v>
      </c>
      <c r="G138" s="64">
        <v>293267</v>
      </c>
      <c r="H138" s="58">
        <f t="shared" si="19"/>
        <v>98.690927691422388</v>
      </c>
      <c r="I138" s="56">
        <f t="shared" si="21"/>
        <v>2609855</v>
      </c>
      <c r="J138" s="56">
        <f t="shared" si="22"/>
        <v>2538775</v>
      </c>
      <c r="K138" s="58">
        <f t="shared" si="20"/>
        <v>97.276477045659632</v>
      </c>
      <c r="L138" s="15"/>
    </row>
    <row r="139" spans="1:12" s="28" customFormat="1" ht="110.25" customHeight="1" x14ac:dyDescent="0.55000000000000004">
      <c r="A139" s="18" t="s">
        <v>96</v>
      </c>
      <c r="B139" s="11">
        <v>4060</v>
      </c>
      <c r="C139" s="56">
        <v>3677978</v>
      </c>
      <c r="D139" s="63">
        <v>3558040</v>
      </c>
      <c r="E139" s="58">
        <f t="shared" si="18"/>
        <v>96.739023452560076</v>
      </c>
      <c r="F139" s="56">
        <v>528816</v>
      </c>
      <c r="G139" s="64">
        <v>496557</v>
      </c>
      <c r="H139" s="58">
        <f t="shared" si="19"/>
        <v>93.899768539529816</v>
      </c>
      <c r="I139" s="56">
        <f t="shared" si="21"/>
        <v>4206794</v>
      </c>
      <c r="J139" s="56">
        <f t="shared" si="22"/>
        <v>4054597</v>
      </c>
      <c r="K139" s="58">
        <f t="shared" si="20"/>
        <v>96.382114265637924</v>
      </c>
      <c r="L139" s="34"/>
    </row>
    <row r="140" spans="1:12" s="4" customFormat="1" ht="75.599999999999994" customHeight="1" x14ac:dyDescent="0.5">
      <c r="A140" s="36" t="s">
        <v>97</v>
      </c>
      <c r="B140" s="11">
        <v>4081</v>
      </c>
      <c r="C140" s="56">
        <v>986100</v>
      </c>
      <c r="D140" s="63">
        <v>973753</v>
      </c>
      <c r="E140" s="58">
        <f t="shared" si="18"/>
        <v>98.747895750938042</v>
      </c>
      <c r="F140" s="56">
        <v>40000</v>
      </c>
      <c r="G140" s="64">
        <v>40000</v>
      </c>
      <c r="H140" s="58">
        <f t="shared" si="19"/>
        <v>100</v>
      </c>
      <c r="I140" s="56">
        <f t="shared" si="21"/>
        <v>1026100</v>
      </c>
      <c r="J140" s="56">
        <f t="shared" si="22"/>
        <v>1013753</v>
      </c>
      <c r="K140" s="58">
        <f t="shared" si="20"/>
        <v>98.796705974076602</v>
      </c>
      <c r="L140" s="16"/>
    </row>
    <row r="141" spans="1:12" s="2" customFormat="1" ht="68.25" customHeight="1" x14ac:dyDescent="0.2">
      <c r="A141" s="7" t="s">
        <v>98</v>
      </c>
      <c r="B141" s="11">
        <v>4082</v>
      </c>
      <c r="C141" s="56">
        <v>1244000</v>
      </c>
      <c r="D141" s="63">
        <v>1243995</v>
      </c>
      <c r="E141" s="58">
        <f t="shared" si="18"/>
        <v>99.999598070739552</v>
      </c>
      <c r="F141" s="56">
        <v>0</v>
      </c>
      <c r="G141" s="57">
        <v>0</v>
      </c>
      <c r="H141" s="58">
        <v>0</v>
      </c>
      <c r="I141" s="56">
        <f t="shared" si="21"/>
        <v>1244000</v>
      </c>
      <c r="J141" s="56">
        <f t="shared" si="22"/>
        <v>1243995</v>
      </c>
      <c r="K141" s="58">
        <f t="shared" si="20"/>
        <v>99.999598070739552</v>
      </c>
      <c r="L141" s="14"/>
    </row>
    <row r="142" spans="1:12" s="2" customFormat="1" ht="54" customHeight="1" x14ac:dyDescent="0.2">
      <c r="A142" s="7" t="s">
        <v>28</v>
      </c>
      <c r="B142" s="11">
        <v>5000</v>
      </c>
      <c r="C142" s="66">
        <v>13428938</v>
      </c>
      <c r="D142" s="67">
        <f>D143+D144+D146</f>
        <v>13131704</v>
      </c>
      <c r="E142" s="58">
        <f t="shared" si="18"/>
        <v>97.786615739829912</v>
      </c>
      <c r="F142" s="66">
        <v>3978889</v>
      </c>
      <c r="G142" s="67">
        <f>G143+G144+G146-1</f>
        <v>3798787</v>
      </c>
      <c r="H142" s="58">
        <f t="shared" ref="H142" si="28">G142/F142*100</f>
        <v>95.473560584374184</v>
      </c>
      <c r="I142" s="56">
        <f t="shared" si="21"/>
        <v>17407827</v>
      </c>
      <c r="J142" s="66">
        <f>J143+J144+J146</f>
        <v>16930492</v>
      </c>
      <c r="K142" s="58">
        <f t="shared" si="20"/>
        <v>97.257928861540279</v>
      </c>
      <c r="L142" s="14"/>
    </row>
    <row r="143" spans="1:12" s="28" customFormat="1" ht="114.75" customHeight="1" x14ac:dyDescent="0.2">
      <c r="A143" s="7" t="s">
        <v>99</v>
      </c>
      <c r="B143" s="11">
        <v>5011</v>
      </c>
      <c r="C143" s="56">
        <v>665000</v>
      </c>
      <c r="D143" s="63">
        <v>661047</v>
      </c>
      <c r="E143" s="58">
        <f t="shared" si="18"/>
        <v>99.405563909774443</v>
      </c>
      <c r="F143" s="56">
        <v>0</v>
      </c>
      <c r="G143" s="57">
        <v>0</v>
      </c>
      <c r="H143" s="58">
        <v>0</v>
      </c>
      <c r="I143" s="56">
        <f t="shared" ref="I143:I155" si="29">F143+C143</f>
        <v>665000</v>
      </c>
      <c r="J143" s="56">
        <f t="shared" ref="J143:J151" si="30">G143+D143</f>
        <v>661047</v>
      </c>
      <c r="K143" s="58">
        <f t="shared" si="20"/>
        <v>99.405563909774443</v>
      </c>
      <c r="L143" s="34"/>
    </row>
    <row r="144" spans="1:12" s="5" customFormat="1" ht="113.25" customHeight="1" x14ac:dyDescent="0.2">
      <c r="A144" s="7" t="s">
        <v>66</v>
      </c>
      <c r="B144" s="11">
        <v>5031</v>
      </c>
      <c r="C144" s="56">
        <v>8502135</v>
      </c>
      <c r="D144" s="63">
        <v>8320595</v>
      </c>
      <c r="E144" s="58">
        <f t="shared" si="18"/>
        <v>97.86477161324774</v>
      </c>
      <c r="F144" s="56">
        <v>1780570</v>
      </c>
      <c r="G144" s="64">
        <v>1700773</v>
      </c>
      <c r="H144" s="58">
        <f t="shared" si="19"/>
        <v>95.518457572575073</v>
      </c>
      <c r="I144" s="56">
        <f t="shared" si="29"/>
        <v>10282705</v>
      </c>
      <c r="J144" s="56">
        <f t="shared" si="30"/>
        <v>10021368</v>
      </c>
      <c r="K144" s="58">
        <f t="shared" si="20"/>
        <v>97.458480040028377</v>
      </c>
      <c r="L144" s="15"/>
    </row>
    <row r="145" spans="1:12" s="5" customFormat="1" ht="34.5" hidden="1" customHeight="1" x14ac:dyDescent="0.55000000000000004">
      <c r="A145" s="19" t="s">
        <v>100</v>
      </c>
      <c r="B145" s="11">
        <v>5061</v>
      </c>
      <c r="C145" s="56"/>
      <c r="D145" s="57"/>
      <c r="E145" s="58" t="e">
        <f t="shared" si="18"/>
        <v>#DIV/0!</v>
      </c>
      <c r="F145" s="56"/>
      <c r="G145" s="57"/>
      <c r="H145" s="58" t="e">
        <f t="shared" si="19"/>
        <v>#DIV/0!</v>
      </c>
      <c r="I145" s="56">
        <f t="shared" si="29"/>
        <v>0</v>
      </c>
      <c r="J145" s="56">
        <f t="shared" si="30"/>
        <v>0</v>
      </c>
      <c r="K145" s="58" t="e">
        <f t="shared" si="20"/>
        <v>#DIV/0!</v>
      </c>
      <c r="L145" s="15"/>
    </row>
    <row r="146" spans="1:12" s="2" customFormat="1" ht="210" customHeight="1" x14ac:dyDescent="0.2">
      <c r="A146" s="6" t="s">
        <v>100</v>
      </c>
      <c r="B146" s="17" t="s">
        <v>108</v>
      </c>
      <c r="C146" s="56">
        <v>4261806</v>
      </c>
      <c r="D146" s="63">
        <v>4150062</v>
      </c>
      <c r="E146" s="58">
        <f t="shared" si="18"/>
        <v>97.378012983228231</v>
      </c>
      <c r="F146" s="56">
        <v>2198319</v>
      </c>
      <c r="G146" s="64">
        <v>2098015</v>
      </c>
      <c r="H146" s="58">
        <f t="shared" si="19"/>
        <v>95.437240909986215</v>
      </c>
      <c r="I146" s="56">
        <f t="shared" si="29"/>
        <v>6460125</v>
      </c>
      <c r="J146" s="56">
        <f t="shared" si="30"/>
        <v>6248077</v>
      </c>
      <c r="K146" s="58">
        <f t="shared" si="20"/>
        <v>96.717586734002822</v>
      </c>
      <c r="L146" s="14"/>
    </row>
    <row r="147" spans="1:12" s="2" customFormat="1" ht="61.9" customHeight="1" x14ac:dyDescent="0.2">
      <c r="A147" s="7" t="s">
        <v>26</v>
      </c>
      <c r="B147" s="11">
        <v>6000</v>
      </c>
      <c r="C147" s="66">
        <v>57317071</v>
      </c>
      <c r="D147" s="67">
        <f>D148+D152+D153+D156+D154+D151</f>
        <v>54253310</v>
      </c>
      <c r="E147" s="58">
        <f t="shared" si="18"/>
        <v>94.654714648625358</v>
      </c>
      <c r="F147" s="66">
        <v>31910508</v>
      </c>
      <c r="G147" s="67">
        <f>G149+G150+G152+G153+G156+G151+G155</f>
        <v>21046692</v>
      </c>
      <c r="H147" s="69">
        <f t="shared" si="19"/>
        <v>65.955364922426185</v>
      </c>
      <c r="I147" s="56">
        <f t="shared" si="29"/>
        <v>89227579</v>
      </c>
      <c r="J147" s="56">
        <f t="shared" si="30"/>
        <v>75300002</v>
      </c>
      <c r="K147" s="58">
        <f t="shared" si="20"/>
        <v>84.39095047059385</v>
      </c>
      <c r="L147" s="14"/>
    </row>
    <row r="148" spans="1:12" s="2" customFormat="1" ht="112.5" customHeight="1" x14ac:dyDescent="0.2">
      <c r="A148" s="22" t="s">
        <v>131</v>
      </c>
      <c r="B148" s="11">
        <v>6012</v>
      </c>
      <c r="C148" s="56">
        <v>2464814</v>
      </c>
      <c r="D148" s="63">
        <v>2464814</v>
      </c>
      <c r="E148" s="58">
        <f t="shared" ref="E148" si="31">D148/C148*100</f>
        <v>100</v>
      </c>
      <c r="F148" s="56">
        <v>0</v>
      </c>
      <c r="G148" s="57">
        <v>0</v>
      </c>
      <c r="H148" s="58">
        <v>0</v>
      </c>
      <c r="I148" s="56">
        <f t="shared" si="29"/>
        <v>2464814</v>
      </c>
      <c r="J148" s="56">
        <f t="shared" si="30"/>
        <v>2464814</v>
      </c>
      <c r="K148" s="58">
        <f t="shared" si="20"/>
        <v>100</v>
      </c>
      <c r="L148" s="14"/>
    </row>
    <row r="149" spans="1:12" s="2" customFormat="1" ht="76.5" customHeight="1" x14ac:dyDescent="0.2">
      <c r="A149" s="22" t="s">
        <v>132</v>
      </c>
      <c r="B149" s="11">
        <v>6013</v>
      </c>
      <c r="C149" s="56">
        <v>49853</v>
      </c>
      <c r="D149" s="57">
        <v>0</v>
      </c>
      <c r="E149" s="58">
        <v>0</v>
      </c>
      <c r="F149" s="56">
        <v>258557</v>
      </c>
      <c r="G149" s="64">
        <v>249526</v>
      </c>
      <c r="H149" s="58">
        <f t="shared" ref="H149:H184" si="32">G149/F149*100</f>
        <v>96.507153161585251</v>
      </c>
      <c r="I149" s="56">
        <f t="shared" si="29"/>
        <v>308410</v>
      </c>
      <c r="J149" s="56">
        <f t="shared" si="30"/>
        <v>249526</v>
      </c>
      <c r="K149" s="58">
        <f t="shared" si="20"/>
        <v>80.907233876981948</v>
      </c>
      <c r="L149" s="14"/>
    </row>
    <row r="150" spans="1:12" s="2" customFormat="1" ht="85.9" customHeight="1" x14ac:dyDescent="0.55000000000000004">
      <c r="A150" s="23" t="s">
        <v>155</v>
      </c>
      <c r="B150" s="11">
        <v>6015</v>
      </c>
      <c r="C150" s="56">
        <v>0</v>
      </c>
      <c r="D150" s="57">
        <v>0</v>
      </c>
      <c r="E150" s="58">
        <v>0</v>
      </c>
      <c r="F150" s="56">
        <v>245992</v>
      </c>
      <c r="G150" s="64">
        <v>245665</v>
      </c>
      <c r="H150" s="58">
        <f t="shared" si="32"/>
        <v>99.867068847767399</v>
      </c>
      <c r="I150" s="56">
        <f t="shared" si="29"/>
        <v>245992</v>
      </c>
      <c r="J150" s="56">
        <f t="shared" si="30"/>
        <v>245665</v>
      </c>
      <c r="K150" s="58">
        <f t="shared" si="20"/>
        <v>99.867068847767399</v>
      </c>
      <c r="L150" s="14"/>
    </row>
    <row r="151" spans="1:12" s="2" customFormat="1" ht="117.6" customHeight="1" x14ac:dyDescent="0.5">
      <c r="A151" s="26" t="s">
        <v>67</v>
      </c>
      <c r="B151" s="11">
        <v>6016</v>
      </c>
      <c r="C151" s="56">
        <v>726100</v>
      </c>
      <c r="D151" s="57">
        <v>724453</v>
      </c>
      <c r="E151" s="58">
        <f>D151/C151*100</f>
        <v>99.773171739429827</v>
      </c>
      <c r="F151" s="56">
        <v>50100</v>
      </c>
      <c r="G151" s="64">
        <v>50061</v>
      </c>
      <c r="H151" s="58">
        <f t="shared" si="32"/>
        <v>99.922155688622752</v>
      </c>
      <c r="I151" s="56">
        <f t="shared" si="29"/>
        <v>776200</v>
      </c>
      <c r="J151" s="56">
        <f t="shared" si="30"/>
        <v>774514</v>
      </c>
      <c r="K151" s="58">
        <f t="shared" si="20"/>
        <v>99.782787941252266</v>
      </c>
      <c r="L151" s="14"/>
    </row>
    <row r="152" spans="1:12" s="2" customFormat="1" ht="123.75" customHeight="1" x14ac:dyDescent="0.2">
      <c r="A152" s="22" t="s">
        <v>133</v>
      </c>
      <c r="B152" s="11">
        <v>6017</v>
      </c>
      <c r="C152" s="56">
        <v>636704</v>
      </c>
      <c r="D152" s="63">
        <v>511371</v>
      </c>
      <c r="E152" s="58">
        <f>D152/C152*100</f>
        <v>80.315342765240999</v>
      </c>
      <c r="F152" s="56">
        <v>6864310</v>
      </c>
      <c r="G152" s="64">
        <v>6328129</v>
      </c>
      <c r="H152" s="58">
        <f t="shared" si="32"/>
        <v>92.188858020689622</v>
      </c>
      <c r="I152" s="56">
        <f t="shared" si="29"/>
        <v>7501014</v>
      </c>
      <c r="J152" s="56">
        <f>G152+D152</f>
        <v>6839500</v>
      </c>
      <c r="K152" s="58">
        <f t="shared" si="20"/>
        <v>91.181005661367919</v>
      </c>
      <c r="L152" s="14"/>
    </row>
    <row r="153" spans="1:12" s="2" customFormat="1" ht="71.25" customHeight="1" x14ac:dyDescent="0.2">
      <c r="A153" s="7" t="s">
        <v>101</v>
      </c>
      <c r="B153" s="11">
        <v>6030</v>
      </c>
      <c r="C153" s="56">
        <v>46079254</v>
      </c>
      <c r="D153" s="63">
        <v>43202814</v>
      </c>
      <c r="E153" s="58">
        <f>D153/C153*100</f>
        <v>93.757624635155764</v>
      </c>
      <c r="F153" s="56">
        <v>22574747</v>
      </c>
      <c r="G153" s="64">
        <v>12711547</v>
      </c>
      <c r="H153" s="58">
        <f t="shared" si="32"/>
        <v>56.308701931410354</v>
      </c>
      <c r="I153" s="56">
        <f t="shared" si="29"/>
        <v>68654001</v>
      </c>
      <c r="J153" s="56">
        <f>G153+D153</f>
        <v>55914361</v>
      </c>
      <c r="K153" s="58">
        <f t="shared" si="20"/>
        <v>81.443703477674958</v>
      </c>
      <c r="L153" s="14"/>
    </row>
    <row r="154" spans="1:12" s="2" customFormat="1" ht="237.6" customHeight="1" x14ac:dyDescent="0.45">
      <c r="A154" s="53" t="s">
        <v>184</v>
      </c>
      <c r="B154" s="11">
        <v>6071</v>
      </c>
      <c r="C154" s="56">
        <v>6585885</v>
      </c>
      <c r="D154" s="63">
        <v>6585885</v>
      </c>
      <c r="E154" s="58">
        <f>D154/C154*100</f>
        <v>100</v>
      </c>
      <c r="F154" s="56">
        <v>0</v>
      </c>
      <c r="G154" s="64">
        <v>0</v>
      </c>
      <c r="H154" s="58">
        <v>0</v>
      </c>
      <c r="I154" s="56">
        <f t="shared" si="29"/>
        <v>6585885</v>
      </c>
      <c r="J154" s="56">
        <f>G154+D154</f>
        <v>6585885</v>
      </c>
      <c r="K154" s="58">
        <f t="shared" si="20"/>
        <v>100</v>
      </c>
      <c r="L154" s="14"/>
    </row>
    <row r="155" spans="1:12" s="2" customFormat="1" ht="242.45" customHeight="1" x14ac:dyDescent="0.5">
      <c r="A155" s="26" t="s">
        <v>183</v>
      </c>
      <c r="B155" s="11">
        <v>6083</v>
      </c>
      <c r="C155" s="56">
        <v>0</v>
      </c>
      <c r="D155" s="63">
        <v>0</v>
      </c>
      <c r="E155" s="58">
        <v>0</v>
      </c>
      <c r="F155" s="56">
        <v>1100562</v>
      </c>
      <c r="G155" s="64">
        <v>1100562</v>
      </c>
      <c r="H155" s="58">
        <f t="shared" si="32"/>
        <v>100</v>
      </c>
      <c r="I155" s="56">
        <f t="shared" si="29"/>
        <v>1100562</v>
      </c>
      <c r="J155" s="56">
        <f>G155+D155</f>
        <v>1100562</v>
      </c>
      <c r="K155" s="58">
        <f t="shared" si="20"/>
        <v>100</v>
      </c>
      <c r="L155" s="14"/>
    </row>
    <row r="156" spans="1:12" s="2" customFormat="1" ht="75.75" customHeight="1" x14ac:dyDescent="0.2">
      <c r="A156" s="7" t="s">
        <v>102</v>
      </c>
      <c r="B156" s="11">
        <v>6090</v>
      </c>
      <c r="C156" s="56">
        <v>774361</v>
      </c>
      <c r="D156" s="63">
        <v>763973</v>
      </c>
      <c r="E156" s="58">
        <f>D156/C156*100</f>
        <v>98.658506820462293</v>
      </c>
      <c r="F156" s="56">
        <v>816240</v>
      </c>
      <c r="G156" s="64">
        <v>361202</v>
      </c>
      <c r="H156" s="58">
        <f t="shared" si="32"/>
        <v>44.251935705184749</v>
      </c>
      <c r="I156" s="56">
        <f t="shared" ref="I156:I183" si="33">F156+C156</f>
        <v>1590601</v>
      </c>
      <c r="J156" s="56">
        <f t="shared" ref="J156:J184" si="34">G156+D156</f>
        <v>1125175</v>
      </c>
      <c r="K156" s="58">
        <f t="shared" si="20"/>
        <v>70.738984823975343</v>
      </c>
      <c r="L156" s="14"/>
    </row>
    <row r="157" spans="1:12" s="2" customFormat="1" ht="45" customHeight="1" x14ac:dyDescent="0.5">
      <c r="A157" s="26" t="s">
        <v>162</v>
      </c>
      <c r="B157" s="11">
        <v>7000</v>
      </c>
      <c r="C157" s="56">
        <v>37617392</v>
      </c>
      <c r="D157" s="57">
        <f>D164+D167</f>
        <v>37103073</v>
      </c>
      <c r="E157" s="58">
        <f>D157/C157*100</f>
        <v>98.632762739107477</v>
      </c>
      <c r="F157" s="56">
        <v>175576495</v>
      </c>
      <c r="G157" s="57">
        <f>G158+G160+G161+G162+G164+G165+G166+G159</f>
        <v>81603399</v>
      </c>
      <c r="H157" s="58">
        <f t="shared" si="32"/>
        <v>46.477405190256249</v>
      </c>
      <c r="I157" s="56">
        <f t="shared" si="33"/>
        <v>213193887</v>
      </c>
      <c r="J157" s="56">
        <f t="shared" si="34"/>
        <v>118706472</v>
      </c>
      <c r="K157" s="58">
        <f t="shared" si="20"/>
        <v>55.680054278479382</v>
      </c>
      <c r="L157" s="14"/>
    </row>
    <row r="158" spans="1:12" s="2" customFormat="1" ht="59.45" customHeight="1" x14ac:dyDescent="0.2">
      <c r="A158" s="7" t="s">
        <v>150</v>
      </c>
      <c r="B158" s="11">
        <v>7130</v>
      </c>
      <c r="C158" s="56">
        <v>0</v>
      </c>
      <c r="D158" s="57">
        <v>0</v>
      </c>
      <c r="E158" s="58">
        <v>0</v>
      </c>
      <c r="F158" s="56">
        <v>12000</v>
      </c>
      <c r="G158" s="64">
        <v>12000</v>
      </c>
      <c r="H158" s="58">
        <f t="shared" si="32"/>
        <v>100</v>
      </c>
      <c r="I158" s="56">
        <f t="shared" si="33"/>
        <v>12000</v>
      </c>
      <c r="J158" s="56">
        <f t="shared" si="34"/>
        <v>12000</v>
      </c>
      <c r="K158" s="58">
        <f t="shared" si="20"/>
        <v>100</v>
      </c>
      <c r="L158" s="14"/>
    </row>
    <row r="159" spans="1:12" s="2" customFormat="1" ht="41.45" customHeight="1" x14ac:dyDescent="0.5">
      <c r="A159" s="26" t="s">
        <v>148</v>
      </c>
      <c r="B159" s="11">
        <v>7321</v>
      </c>
      <c r="C159" s="56">
        <v>0</v>
      </c>
      <c r="D159" s="57">
        <v>0</v>
      </c>
      <c r="E159" s="58">
        <v>0</v>
      </c>
      <c r="F159" s="56">
        <v>51835054</v>
      </c>
      <c r="G159" s="64">
        <v>14383078</v>
      </c>
      <c r="H159" s="58">
        <f t="shared" si="32"/>
        <v>27.74778241766662</v>
      </c>
      <c r="I159" s="56">
        <f t="shared" si="33"/>
        <v>51835054</v>
      </c>
      <c r="J159" s="56">
        <f t="shared" si="34"/>
        <v>14383078</v>
      </c>
      <c r="K159" s="58">
        <f t="shared" si="20"/>
        <v>27.74778241766662</v>
      </c>
      <c r="L159" s="14"/>
    </row>
    <row r="160" spans="1:12" s="2" customFormat="1" ht="87" customHeight="1" x14ac:dyDescent="0.2">
      <c r="A160" s="22" t="s">
        <v>149</v>
      </c>
      <c r="B160" s="11">
        <v>7322</v>
      </c>
      <c r="C160" s="56">
        <v>0</v>
      </c>
      <c r="D160" s="57">
        <v>0</v>
      </c>
      <c r="E160" s="58">
        <v>0</v>
      </c>
      <c r="F160" s="56">
        <v>30922845</v>
      </c>
      <c r="G160" s="64">
        <v>3740345</v>
      </c>
      <c r="H160" s="58">
        <f t="shared" si="32"/>
        <v>12.095733752829018</v>
      </c>
      <c r="I160" s="56">
        <f t="shared" si="33"/>
        <v>30922845</v>
      </c>
      <c r="J160" s="56">
        <f t="shared" si="34"/>
        <v>3740345</v>
      </c>
      <c r="K160" s="58">
        <f t="shared" si="20"/>
        <v>12.095733752829018</v>
      </c>
      <c r="L160" s="14"/>
    </row>
    <row r="161" spans="1:12" s="2" customFormat="1" ht="126" customHeight="1" x14ac:dyDescent="0.2">
      <c r="A161" s="22" t="s">
        <v>134</v>
      </c>
      <c r="B161" s="11">
        <v>7350</v>
      </c>
      <c r="C161" s="56">
        <v>0</v>
      </c>
      <c r="D161" s="57">
        <v>0</v>
      </c>
      <c r="E161" s="58">
        <v>0</v>
      </c>
      <c r="F161" s="56">
        <v>1346708</v>
      </c>
      <c r="G161" s="64">
        <v>173587</v>
      </c>
      <c r="H161" s="58">
        <f t="shared" si="32"/>
        <v>12.88972813705718</v>
      </c>
      <c r="I161" s="56">
        <f t="shared" si="33"/>
        <v>1346708</v>
      </c>
      <c r="J161" s="56">
        <f t="shared" si="34"/>
        <v>173587</v>
      </c>
      <c r="K161" s="58">
        <f t="shared" ref="K161:K184" si="35">J161/I161*100</f>
        <v>12.88972813705718</v>
      </c>
      <c r="L161" s="14"/>
    </row>
    <row r="162" spans="1:12" s="2" customFormat="1" ht="141.6" customHeight="1" x14ac:dyDescent="0.5">
      <c r="A162" s="26" t="s">
        <v>163</v>
      </c>
      <c r="B162" s="11">
        <v>7363</v>
      </c>
      <c r="C162" s="56">
        <v>0</v>
      </c>
      <c r="D162" s="57">
        <v>0</v>
      </c>
      <c r="E162" s="58">
        <v>0</v>
      </c>
      <c r="F162" s="56">
        <v>2892000</v>
      </c>
      <c r="G162" s="57">
        <v>0</v>
      </c>
      <c r="H162" s="58">
        <v>0</v>
      </c>
      <c r="I162" s="56">
        <f t="shared" si="33"/>
        <v>2892000</v>
      </c>
      <c r="J162" s="56">
        <f t="shared" si="34"/>
        <v>0</v>
      </c>
      <c r="K162" s="58">
        <f t="shared" si="35"/>
        <v>0</v>
      </c>
      <c r="L162" s="14"/>
    </row>
    <row r="163" spans="1:12" s="2" customFormat="1" ht="114.6" customHeight="1" x14ac:dyDescent="0.2">
      <c r="A163" s="52" t="s">
        <v>174</v>
      </c>
      <c r="B163" s="11">
        <v>7366</v>
      </c>
      <c r="C163" s="56">
        <v>0</v>
      </c>
      <c r="D163" s="57">
        <v>0</v>
      </c>
      <c r="E163" s="58">
        <v>0</v>
      </c>
      <c r="F163" s="56">
        <v>4768335</v>
      </c>
      <c r="G163" s="57">
        <v>0</v>
      </c>
      <c r="H163" s="58">
        <v>0</v>
      </c>
      <c r="I163" s="56">
        <f t="shared" si="33"/>
        <v>4768335</v>
      </c>
      <c r="J163" s="56">
        <f t="shared" si="34"/>
        <v>0</v>
      </c>
      <c r="K163" s="58">
        <f t="shared" ref="K163" si="36">J163/I163*100</f>
        <v>0</v>
      </c>
      <c r="L163" s="14"/>
    </row>
    <row r="164" spans="1:12" s="2" customFormat="1" ht="154.9" customHeight="1" x14ac:dyDescent="0.55000000000000004">
      <c r="A164" s="19" t="s">
        <v>103</v>
      </c>
      <c r="B164" s="11">
        <v>7461</v>
      </c>
      <c r="C164" s="56">
        <v>37597392</v>
      </c>
      <c r="D164" s="63">
        <v>37093773</v>
      </c>
      <c r="E164" s="58">
        <f>D164/C164*100</f>
        <v>98.660494855600618</v>
      </c>
      <c r="F164" s="56">
        <v>51962626</v>
      </c>
      <c r="G164" s="64">
        <v>37602044</v>
      </c>
      <c r="H164" s="58">
        <f t="shared" si="32"/>
        <v>72.36363304656696</v>
      </c>
      <c r="I164" s="56">
        <f t="shared" si="33"/>
        <v>89560018</v>
      </c>
      <c r="J164" s="56">
        <f t="shared" si="34"/>
        <v>74695817</v>
      </c>
      <c r="K164" s="58">
        <f t="shared" si="35"/>
        <v>83.403083952037619</v>
      </c>
      <c r="L164" s="14"/>
    </row>
    <row r="165" spans="1:12" s="2" customFormat="1" ht="89.45" customHeight="1" x14ac:dyDescent="0.2">
      <c r="A165" s="22" t="s">
        <v>68</v>
      </c>
      <c r="B165" s="11">
        <v>7670</v>
      </c>
      <c r="C165" s="56">
        <v>0</v>
      </c>
      <c r="D165" s="57">
        <v>0</v>
      </c>
      <c r="E165" s="58">
        <v>0</v>
      </c>
      <c r="F165" s="56">
        <v>29583508</v>
      </c>
      <c r="G165" s="64">
        <v>25212227</v>
      </c>
      <c r="H165" s="58">
        <f t="shared" si="32"/>
        <v>85.223926114509467</v>
      </c>
      <c r="I165" s="56">
        <f t="shared" si="33"/>
        <v>29583508</v>
      </c>
      <c r="J165" s="56">
        <f t="shared" si="34"/>
        <v>25212227</v>
      </c>
      <c r="K165" s="58">
        <f t="shared" si="35"/>
        <v>85.223926114509467</v>
      </c>
      <c r="L165" s="14"/>
    </row>
    <row r="166" spans="1:12" s="2" customFormat="1" ht="343.9" customHeight="1" x14ac:dyDescent="0.2">
      <c r="A166" s="22" t="s">
        <v>135</v>
      </c>
      <c r="B166" s="11">
        <v>7691</v>
      </c>
      <c r="C166" s="56">
        <v>0</v>
      </c>
      <c r="D166" s="67">
        <v>0</v>
      </c>
      <c r="E166" s="58">
        <v>0</v>
      </c>
      <c r="F166" s="56">
        <v>2253419</v>
      </c>
      <c r="G166" s="64">
        <v>480118</v>
      </c>
      <c r="H166" s="58">
        <f t="shared" si="32"/>
        <v>21.306201820433753</v>
      </c>
      <c r="I166" s="56">
        <f t="shared" si="33"/>
        <v>2253419</v>
      </c>
      <c r="J166" s="56">
        <f t="shared" si="34"/>
        <v>480118</v>
      </c>
      <c r="K166" s="58">
        <f t="shared" si="35"/>
        <v>21.306201820433753</v>
      </c>
      <c r="L166" s="14"/>
    </row>
    <row r="167" spans="1:12" s="2" customFormat="1" ht="70.150000000000006" customHeight="1" x14ac:dyDescent="0.5">
      <c r="A167" s="26" t="s">
        <v>164</v>
      </c>
      <c r="B167" s="11">
        <v>7693</v>
      </c>
      <c r="C167" s="56">
        <v>20000</v>
      </c>
      <c r="D167" s="70">
        <v>9300</v>
      </c>
      <c r="E167" s="58">
        <f>D167/C167*100</f>
        <v>46.5</v>
      </c>
      <c r="F167" s="56">
        <v>0</v>
      </c>
      <c r="G167" s="57">
        <v>0</v>
      </c>
      <c r="H167" s="58">
        <v>0</v>
      </c>
      <c r="I167" s="56">
        <f t="shared" si="33"/>
        <v>20000</v>
      </c>
      <c r="J167" s="56">
        <f t="shared" si="34"/>
        <v>9300</v>
      </c>
      <c r="K167" s="58">
        <f t="shared" si="35"/>
        <v>46.5</v>
      </c>
      <c r="L167" s="14"/>
    </row>
    <row r="168" spans="1:12" s="2" customFormat="1" ht="46.15" customHeight="1" x14ac:dyDescent="0.5">
      <c r="A168" s="26" t="s">
        <v>165</v>
      </c>
      <c r="B168" s="11">
        <v>8000</v>
      </c>
      <c r="C168" s="56">
        <v>5835692</v>
      </c>
      <c r="D168" s="57">
        <f>D169+D170+D171+D172+D173+D174</f>
        <v>1500027</v>
      </c>
      <c r="E168" s="58">
        <f>D168/C168*100</f>
        <v>25.70435519900639</v>
      </c>
      <c r="F168" s="56">
        <v>25987928</v>
      </c>
      <c r="G168" s="57">
        <f>G169+G172+G173</f>
        <v>22132116</v>
      </c>
      <c r="H168" s="58">
        <f t="shared" si="32"/>
        <v>85.163064943076648</v>
      </c>
      <c r="I168" s="56">
        <f t="shared" si="33"/>
        <v>31823620</v>
      </c>
      <c r="J168" s="56">
        <f t="shared" si="34"/>
        <v>23632143</v>
      </c>
      <c r="K168" s="58">
        <f t="shared" si="35"/>
        <v>74.259757375182332</v>
      </c>
      <c r="L168" s="14"/>
    </row>
    <row r="169" spans="1:12" s="2" customFormat="1" ht="113.45" customHeight="1" x14ac:dyDescent="0.2">
      <c r="A169" s="22" t="s">
        <v>125</v>
      </c>
      <c r="B169" s="71" t="s">
        <v>109</v>
      </c>
      <c r="C169" s="56">
        <v>1086845</v>
      </c>
      <c r="D169" s="63">
        <v>1057875</v>
      </c>
      <c r="E169" s="58">
        <f>D169/C169*100</f>
        <v>97.33448651831678</v>
      </c>
      <c r="F169" s="56">
        <v>494230</v>
      </c>
      <c r="G169" s="64">
        <v>494230</v>
      </c>
      <c r="H169" s="58">
        <f t="shared" si="32"/>
        <v>100</v>
      </c>
      <c r="I169" s="56">
        <f t="shared" si="33"/>
        <v>1581075</v>
      </c>
      <c r="J169" s="56">
        <f t="shared" si="34"/>
        <v>1552105</v>
      </c>
      <c r="K169" s="58">
        <f t="shared" si="35"/>
        <v>98.167702354410764</v>
      </c>
      <c r="L169" s="14"/>
    </row>
    <row r="170" spans="1:12" s="2" customFormat="1" ht="84.75" customHeight="1" x14ac:dyDescent="0.2">
      <c r="A170" s="22" t="s">
        <v>104</v>
      </c>
      <c r="B170" s="71" t="s">
        <v>126</v>
      </c>
      <c r="C170" s="56">
        <v>55000</v>
      </c>
      <c r="D170" s="63">
        <v>54938</v>
      </c>
      <c r="E170" s="58">
        <f>D170/C170*100</f>
        <v>99.88727272727273</v>
      </c>
      <c r="F170" s="56">
        <v>0</v>
      </c>
      <c r="G170" s="57">
        <v>0</v>
      </c>
      <c r="H170" s="58">
        <v>0</v>
      </c>
      <c r="I170" s="56">
        <f t="shared" si="33"/>
        <v>55000</v>
      </c>
      <c r="J170" s="56">
        <f t="shared" si="34"/>
        <v>54938</v>
      </c>
      <c r="K170" s="58">
        <f t="shared" si="35"/>
        <v>99.88727272727273</v>
      </c>
      <c r="L170" s="14"/>
    </row>
    <row r="171" spans="1:12" s="2" customFormat="1" ht="72.599999999999994" customHeight="1" x14ac:dyDescent="0.2">
      <c r="A171" s="22" t="s">
        <v>128</v>
      </c>
      <c r="B171" s="71" t="s">
        <v>127</v>
      </c>
      <c r="C171" s="56">
        <v>196000</v>
      </c>
      <c r="D171" s="63">
        <v>160544</v>
      </c>
      <c r="E171" s="58">
        <f>D171/C171*100</f>
        <v>81.910204081632656</v>
      </c>
      <c r="F171" s="56">
        <v>0</v>
      </c>
      <c r="G171" s="57">
        <v>0</v>
      </c>
      <c r="H171" s="58">
        <v>0</v>
      </c>
      <c r="I171" s="56">
        <f t="shared" si="33"/>
        <v>196000</v>
      </c>
      <c r="J171" s="56">
        <f t="shared" si="34"/>
        <v>160544</v>
      </c>
      <c r="K171" s="58">
        <f t="shared" si="35"/>
        <v>81.910204081632656</v>
      </c>
      <c r="L171" s="14"/>
    </row>
    <row r="172" spans="1:12" s="2" customFormat="1" ht="77.45" customHeight="1" x14ac:dyDescent="0.2">
      <c r="A172" s="7" t="s">
        <v>105</v>
      </c>
      <c r="B172" s="11">
        <v>8340</v>
      </c>
      <c r="C172" s="56">
        <v>0</v>
      </c>
      <c r="D172" s="57">
        <v>0</v>
      </c>
      <c r="E172" s="58">
        <v>0</v>
      </c>
      <c r="F172" s="56">
        <v>25159873</v>
      </c>
      <c r="G172" s="64">
        <v>21308242</v>
      </c>
      <c r="H172" s="58">
        <f t="shared" si="32"/>
        <v>84.691373442147338</v>
      </c>
      <c r="I172" s="56">
        <f t="shared" si="33"/>
        <v>25159873</v>
      </c>
      <c r="J172" s="56">
        <f t="shared" si="34"/>
        <v>21308242</v>
      </c>
      <c r="K172" s="58">
        <f t="shared" si="35"/>
        <v>84.691373442147338</v>
      </c>
      <c r="L172" s="14"/>
    </row>
    <row r="173" spans="1:12" s="4" customFormat="1" ht="79.900000000000006" customHeight="1" x14ac:dyDescent="0.2">
      <c r="A173" s="7" t="s">
        <v>106</v>
      </c>
      <c r="B173" s="11">
        <v>8410</v>
      </c>
      <c r="C173" s="58">
        <v>267152</v>
      </c>
      <c r="D173" s="63">
        <v>226670</v>
      </c>
      <c r="E173" s="58">
        <f t="shared" ref="E173:E183" si="37">D173/C173*100</f>
        <v>84.846828771635614</v>
      </c>
      <c r="F173" s="56">
        <v>333825</v>
      </c>
      <c r="G173" s="64">
        <v>329644</v>
      </c>
      <c r="H173" s="58">
        <f t="shared" si="32"/>
        <v>98.747547367632734</v>
      </c>
      <c r="I173" s="56">
        <f t="shared" si="33"/>
        <v>600977</v>
      </c>
      <c r="J173" s="56">
        <f t="shared" si="34"/>
        <v>556314</v>
      </c>
      <c r="K173" s="58">
        <f t="shared" si="35"/>
        <v>92.568268003600807</v>
      </c>
      <c r="L173" s="16"/>
    </row>
    <row r="174" spans="1:12" s="2" customFormat="1" ht="39.75" customHeight="1" x14ac:dyDescent="0.55000000000000004">
      <c r="A174" s="20" t="s">
        <v>29</v>
      </c>
      <c r="B174" s="11">
        <v>8700</v>
      </c>
      <c r="C174" s="56">
        <v>4230695</v>
      </c>
      <c r="D174" s="67">
        <v>0</v>
      </c>
      <c r="E174" s="58">
        <f t="shared" si="37"/>
        <v>0</v>
      </c>
      <c r="F174" s="56">
        <v>0</v>
      </c>
      <c r="G174" s="57">
        <v>0</v>
      </c>
      <c r="H174" s="58">
        <v>0</v>
      </c>
      <c r="I174" s="56">
        <f t="shared" si="33"/>
        <v>4230695</v>
      </c>
      <c r="J174" s="56">
        <f t="shared" si="34"/>
        <v>0</v>
      </c>
      <c r="K174" s="58">
        <f t="shared" si="35"/>
        <v>0</v>
      </c>
      <c r="L174" s="14"/>
    </row>
    <row r="175" spans="1:12" s="2" customFormat="1" ht="39.6" customHeight="1" x14ac:dyDescent="0.55000000000000004">
      <c r="A175" s="20" t="s">
        <v>190</v>
      </c>
      <c r="B175" s="11">
        <v>9000</v>
      </c>
      <c r="C175" s="56">
        <v>60134800</v>
      </c>
      <c r="D175" s="57">
        <f>D177+D176+D182</f>
        <v>60134772</v>
      </c>
      <c r="E175" s="58">
        <f t="shared" si="37"/>
        <v>99.99995343794275</v>
      </c>
      <c r="F175" s="56">
        <v>15355000</v>
      </c>
      <c r="G175" s="57">
        <f>G177+G176+G182</f>
        <v>342579</v>
      </c>
      <c r="H175" s="58">
        <f t="shared" si="32"/>
        <v>2.2310582872028655</v>
      </c>
      <c r="I175" s="56">
        <f t="shared" si="33"/>
        <v>75489800</v>
      </c>
      <c r="J175" s="56">
        <f t="shared" si="34"/>
        <v>60477351</v>
      </c>
      <c r="K175" s="58">
        <f t="shared" si="35"/>
        <v>80.113274906013785</v>
      </c>
      <c r="L175" s="14"/>
    </row>
    <row r="176" spans="1:12" s="2" customFormat="1" ht="42.75" customHeight="1" x14ac:dyDescent="0.55000000000000004">
      <c r="A176" s="19" t="s">
        <v>117</v>
      </c>
      <c r="B176" s="71" t="s">
        <v>121</v>
      </c>
      <c r="C176" s="56">
        <v>15343600</v>
      </c>
      <c r="D176" s="63">
        <v>15343600</v>
      </c>
      <c r="E176" s="58">
        <f t="shared" si="37"/>
        <v>100</v>
      </c>
      <c r="F176" s="56">
        <v>0</v>
      </c>
      <c r="G176" s="57">
        <v>0</v>
      </c>
      <c r="H176" s="58">
        <v>0</v>
      </c>
      <c r="I176" s="56">
        <f t="shared" si="33"/>
        <v>15343600</v>
      </c>
      <c r="J176" s="56">
        <f t="shared" si="34"/>
        <v>15343600</v>
      </c>
      <c r="K176" s="58">
        <f t="shared" si="35"/>
        <v>100</v>
      </c>
      <c r="L176" s="14"/>
    </row>
    <row r="177" spans="1:12" s="2" customFormat="1" ht="178.15" customHeight="1" x14ac:dyDescent="0.2">
      <c r="A177" s="7" t="s">
        <v>118</v>
      </c>
      <c r="B177" s="71" t="s">
        <v>129</v>
      </c>
      <c r="C177" s="56">
        <v>44299800</v>
      </c>
      <c r="D177" s="63">
        <v>44299800</v>
      </c>
      <c r="E177" s="58">
        <f t="shared" si="37"/>
        <v>100</v>
      </c>
      <c r="F177" s="56">
        <v>0</v>
      </c>
      <c r="G177" s="57">
        <v>0</v>
      </c>
      <c r="H177" s="58">
        <v>0</v>
      </c>
      <c r="I177" s="56">
        <f t="shared" si="33"/>
        <v>44299800</v>
      </c>
      <c r="J177" s="56">
        <f t="shared" si="34"/>
        <v>44299800</v>
      </c>
      <c r="K177" s="58">
        <f t="shared" si="35"/>
        <v>100</v>
      </c>
      <c r="L177" s="14"/>
    </row>
    <row r="178" spans="1:12" s="2" customFormat="1" ht="0.75" hidden="1" customHeight="1" x14ac:dyDescent="0.55000000000000004">
      <c r="A178" s="20" t="s">
        <v>119</v>
      </c>
      <c r="B178" s="11">
        <v>7690</v>
      </c>
      <c r="C178" s="56"/>
      <c r="D178" s="57"/>
      <c r="E178" s="58" t="e">
        <f t="shared" si="37"/>
        <v>#DIV/0!</v>
      </c>
      <c r="F178" s="56"/>
      <c r="G178" s="57">
        <v>0</v>
      </c>
      <c r="H178" s="58" t="e">
        <f t="shared" si="32"/>
        <v>#DIV/0!</v>
      </c>
      <c r="I178" s="56">
        <f t="shared" si="33"/>
        <v>0</v>
      </c>
      <c r="J178" s="56">
        <f t="shared" si="34"/>
        <v>0</v>
      </c>
      <c r="K178" s="58" t="e">
        <f t="shared" si="35"/>
        <v>#DIV/0!</v>
      </c>
      <c r="L178" s="14"/>
    </row>
    <row r="179" spans="1:12" s="2" customFormat="1" ht="66" hidden="1" customHeight="1" x14ac:dyDescent="0.2">
      <c r="A179" s="21" t="s">
        <v>104</v>
      </c>
      <c r="B179" s="55">
        <v>8220</v>
      </c>
      <c r="C179" s="56"/>
      <c r="D179" s="57"/>
      <c r="E179" s="58" t="e">
        <f t="shared" si="37"/>
        <v>#DIV/0!</v>
      </c>
      <c r="F179" s="56"/>
      <c r="G179" s="57">
        <v>0</v>
      </c>
      <c r="H179" s="58" t="e">
        <f t="shared" si="32"/>
        <v>#DIV/0!</v>
      </c>
      <c r="I179" s="56">
        <f t="shared" si="33"/>
        <v>0</v>
      </c>
      <c r="J179" s="56">
        <f t="shared" si="34"/>
        <v>0</v>
      </c>
      <c r="K179" s="58" t="e">
        <f t="shared" si="35"/>
        <v>#DIV/0!</v>
      </c>
      <c r="L179" s="14"/>
    </row>
    <row r="180" spans="1:12" s="2" customFormat="1" ht="87" hidden="1" customHeight="1" x14ac:dyDescent="0.55000000000000004">
      <c r="A180" s="19" t="s">
        <v>120</v>
      </c>
      <c r="B180" s="71" t="s">
        <v>110</v>
      </c>
      <c r="C180" s="58"/>
      <c r="D180" s="57"/>
      <c r="E180" s="58" t="e">
        <f t="shared" si="37"/>
        <v>#DIV/0!</v>
      </c>
      <c r="F180" s="56"/>
      <c r="G180" s="57"/>
      <c r="H180" s="58" t="e">
        <f t="shared" si="32"/>
        <v>#DIV/0!</v>
      </c>
      <c r="I180" s="56">
        <f t="shared" si="33"/>
        <v>0</v>
      </c>
      <c r="J180" s="56">
        <f t="shared" si="34"/>
        <v>0</v>
      </c>
      <c r="K180" s="58" t="e">
        <f t="shared" si="35"/>
        <v>#DIV/0!</v>
      </c>
      <c r="L180" s="14"/>
    </row>
    <row r="181" spans="1:12" s="2" customFormat="1" ht="139.9" customHeight="1" x14ac:dyDescent="0.2">
      <c r="A181" s="51" t="s">
        <v>175</v>
      </c>
      <c r="B181" s="71" t="s">
        <v>170</v>
      </c>
      <c r="C181" s="58">
        <v>0</v>
      </c>
      <c r="D181" s="57">
        <v>0</v>
      </c>
      <c r="E181" s="58">
        <v>0</v>
      </c>
      <c r="F181" s="56">
        <v>15000000</v>
      </c>
      <c r="G181" s="57">
        <v>3000000</v>
      </c>
      <c r="H181" s="58">
        <f t="shared" si="32"/>
        <v>20</v>
      </c>
      <c r="I181" s="56">
        <f t="shared" si="33"/>
        <v>15000000</v>
      </c>
      <c r="J181" s="56">
        <f t="shared" si="34"/>
        <v>3000000</v>
      </c>
      <c r="K181" s="58">
        <f t="shared" si="35"/>
        <v>20</v>
      </c>
      <c r="L181" s="14"/>
    </row>
    <row r="182" spans="1:12" s="2" customFormat="1" ht="148.9" customHeight="1" x14ac:dyDescent="0.55000000000000004">
      <c r="A182" s="18" t="s">
        <v>147</v>
      </c>
      <c r="B182" s="71" t="s">
        <v>146</v>
      </c>
      <c r="C182" s="58">
        <v>491400</v>
      </c>
      <c r="D182" s="63">
        <v>491372</v>
      </c>
      <c r="E182" s="58">
        <f t="shared" si="37"/>
        <v>99.994301994301992</v>
      </c>
      <c r="F182" s="56">
        <v>355000</v>
      </c>
      <c r="G182" s="64">
        <v>342579</v>
      </c>
      <c r="H182" s="58">
        <f t="shared" si="32"/>
        <v>96.50112676056338</v>
      </c>
      <c r="I182" s="56">
        <f t="shared" si="33"/>
        <v>846400</v>
      </c>
      <c r="J182" s="56">
        <f t="shared" si="34"/>
        <v>833951</v>
      </c>
      <c r="K182" s="58">
        <f t="shared" si="35"/>
        <v>98.529182419659733</v>
      </c>
      <c r="L182" s="14"/>
    </row>
    <row r="183" spans="1:12" s="28" customFormat="1" ht="38.25" x14ac:dyDescent="0.2">
      <c r="A183" s="22" t="s">
        <v>23</v>
      </c>
      <c r="B183" s="17" t="s">
        <v>130</v>
      </c>
      <c r="C183" s="66">
        <f>C175+C168+C157+C147+C142+C135+C95+C90+C81+C78</f>
        <v>620780883</v>
      </c>
      <c r="D183" s="67">
        <f>D177+D176+D173+D171+D170+D169+D164+D166+D147+D142+D135+D95+D90+D81+D78+D172+D165+D160+D182+D167-1</f>
        <v>601330911.93000007</v>
      </c>
      <c r="E183" s="58">
        <f t="shared" si="37"/>
        <v>96.866854053880402</v>
      </c>
      <c r="F183" s="66">
        <f>F175+F168+F157+F147+F142+F135+F95+F90+F81+F78</f>
        <v>325748291</v>
      </c>
      <c r="G183" s="67">
        <f>G182+G168+G157+G147+G142+G135+G95+G90+G81+G78+G181-1</f>
        <v>197739931.65000001</v>
      </c>
      <c r="H183" s="58">
        <f t="shared" si="32"/>
        <v>60.703290581499935</v>
      </c>
      <c r="I183" s="56">
        <f t="shared" si="33"/>
        <v>946529174</v>
      </c>
      <c r="J183" s="56">
        <f t="shared" si="34"/>
        <v>799070843.58000004</v>
      </c>
      <c r="K183" s="58">
        <f t="shared" si="35"/>
        <v>84.421153148735385</v>
      </c>
      <c r="L183" s="34"/>
    </row>
    <row r="184" spans="1:12" s="28" customFormat="1" ht="159.6" customHeight="1" x14ac:dyDescent="0.2">
      <c r="A184" s="7" t="s">
        <v>137</v>
      </c>
      <c r="B184" s="55">
        <v>8882</v>
      </c>
      <c r="C184" s="55">
        <v>0</v>
      </c>
      <c r="D184" s="67">
        <v>0</v>
      </c>
      <c r="E184" s="58">
        <v>0</v>
      </c>
      <c r="F184" s="56">
        <v>-500000</v>
      </c>
      <c r="G184" s="56">
        <v>-500000</v>
      </c>
      <c r="H184" s="58">
        <f t="shared" si="32"/>
        <v>100</v>
      </c>
      <c r="I184" s="56">
        <f>F184+C184</f>
        <v>-500000</v>
      </c>
      <c r="J184" s="56">
        <f t="shared" si="34"/>
        <v>-500000</v>
      </c>
      <c r="K184" s="58">
        <f t="shared" si="35"/>
        <v>100</v>
      </c>
      <c r="L184" s="34"/>
    </row>
    <row r="185" spans="1:12" s="3" customFormat="1" x14ac:dyDescent="0.5">
      <c r="A185" s="28"/>
      <c r="B185" s="30"/>
      <c r="C185" s="43"/>
      <c r="D185" s="47"/>
      <c r="E185" s="44"/>
      <c r="F185" s="43"/>
      <c r="G185" s="47"/>
      <c r="H185" s="44"/>
      <c r="I185" s="43"/>
      <c r="J185" s="49"/>
      <c r="K185" s="44"/>
      <c r="L185" s="12"/>
    </row>
    <row r="186" spans="1:12" s="3" customFormat="1" x14ac:dyDescent="0.5">
      <c r="A186" s="28"/>
      <c r="B186" s="30"/>
      <c r="C186" s="43"/>
      <c r="D186" s="48"/>
      <c r="E186" s="45"/>
      <c r="F186" s="46"/>
      <c r="G186" s="48"/>
      <c r="H186" s="45"/>
      <c r="I186" s="46"/>
      <c r="J186" s="50"/>
      <c r="K186" s="44"/>
      <c r="L186" s="12"/>
    </row>
    <row r="187" spans="1:12" s="3" customFormat="1" x14ac:dyDescent="0.5">
      <c r="A187" s="28"/>
      <c r="B187" s="30"/>
      <c r="C187" s="43"/>
      <c r="D187" s="47"/>
      <c r="E187" s="44"/>
      <c r="F187" s="43"/>
      <c r="G187" s="47"/>
      <c r="H187" s="44"/>
      <c r="I187" s="43"/>
      <c r="J187" s="49"/>
      <c r="K187" s="44"/>
      <c r="L187" s="12"/>
    </row>
    <row r="188" spans="1:12" s="3" customFormat="1" x14ac:dyDescent="0.5">
      <c r="A188" s="28"/>
      <c r="B188" s="30"/>
      <c r="C188" s="43"/>
      <c r="D188" s="47"/>
      <c r="E188" s="44"/>
      <c r="F188" s="43"/>
      <c r="G188" s="47"/>
      <c r="H188" s="44"/>
      <c r="I188" s="43"/>
      <c r="J188" s="49"/>
      <c r="K188" s="44"/>
      <c r="L188" s="12"/>
    </row>
    <row r="189" spans="1:12" s="3" customFormat="1" x14ac:dyDescent="0.5">
      <c r="A189" s="28"/>
      <c r="B189" s="30"/>
      <c r="C189" s="43"/>
      <c r="D189" s="47"/>
      <c r="E189" s="44"/>
      <c r="F189" s="43"/>
      <c r="G189" s="47"/>
      <c r="H189" s="44"/>
      <c r="I189" s="43"/>
      <c r="J189" s="49"/>
      <c r="K189" s="44"/>
      <c r="L189" s="12"/>
    </row>
    <row r="190" spans="1:12" s="3" customFormat="1" x14ac:dyDescent="0.5">
      <c r="A190" s="28"/>
      <c r="B190" s="30"/>
      <c r="C190" s="43"/>
      <c r="D190" s="47"/>
      <c r="E190" s="44"/>
      <c r="F190" s="43"/>
      <c r="G190" s="47"/>
      <c r="H190" s="44"/>
      <c r="I190" s="43"/>
      <c r="J190" s="49"/>
      <c r="K190" s="44"/>
      <c r="L190" s="12"/>
    </row>
    <row r="191" spans="1:12" s="3" customFormat="1" x14ac:dyDescent="0.5">
      <c r="A191" s="28"/>
      <c r="B191" s="30"/>
      <c r="C191" s="43"/>
      <c r="D191" s="47"/>
      <c r="E191" s="44"/>
      <c r="F191" s="43"/>
      <c r="G191" s="47"/>
      <c r="H191" s="44"/>
      <c r="I191" s="43"/>
      <c r="J191" s="49"/>
      <c r="K191" s="44"/>
      <c r="L191" s="12"/>
    </row>
    <row r="192" spans="1:12" s="3" customFormat="1" x14ac:dyDescent="0.5">
      <c r="A192" s="28"/>
      <c r="B192" s="30"/>
      <c r="C192" s="43"/>
      <c r="D192" s="47"/>
      <c r="E192" s="44"/>
      <c r="F192" s="43"/>
      <c r="G192" s="47"/>
      <c r="H192" s="44"/>
      <c r="I192" s="43"/>
      <c r="J192" s="49"/>
      <c r="K192" s="44"/>
      <c r="L192" s="12"/>
    </row>
    <row r="193" spans="1:12" s="3" customFormat="1" x14ac:dyDescent="0.5">
      <c r="A193" s="28"/>
      <c r="B193" s="30"/>
      <c r="C193" s="43"/>
      <c r="D193" s="47"/>
      <c r="E193" s="44"/>
      <c r="F193" s="43"/>
      <c r="G193" s="47"/>
      <c r="H193" s="44"/>
      <c r="I193" s="43"/>
      <c r="J193" s="49"/>
      <c r="K193" s="44"/>
      <c r="L193" s="12"/>
    </row>
    <row r="194" spans="1:12" s="3" customFormat="1" x14ac:dyDescent="0.5">
      <c r="A194" s="28"/>
      <c r="B194" s="30"/>
      <c r="C194" s="43"/>
      <c r="D194" s="47"/>
      <c r="E194" s="44"/>
      <c r="F194" s="43"/>
      <c r="G194" s="47"/>
      <c r="H194" s="44"/>
      <c r="I194" s="43"/>
      <c r="J194" s="49"/>
      <c r="K194" s="44"/>
      <c r="L194" s="12"/>
    </row>
    <row r="195" spans="1:12" s="3" customFormat="1" x14ac:dyDescent="0.5">
      <c r="A195" s="28"/>
      <c r="B195" s="30"/>
      <c r="C195" s="43"/>
      <c r="D195" s="47"/>
      <c r="E195" s="44"/>
      <c r="F195" s="43"/>
      <c r="G195" s="47"/>
      <c r="H195" s="44"/>
      <c r="I195" s="43"/>
      <c r="J195" s="49"/>
      <c r="K195" s="44"/>
      <c r="L195" s="12"/>
    </row>
    <row r="196" spans="1:12" s="3" customFormat="1" x14ac:dyDescent="0.5">
      <c r="A196" s="28"/>
      <c r="B196" s="30"/>
      <c r="C196" s="43"/>
      <c r="D196" s="47"/>
      <c r="E196" s="44"/>
      <c r="F196" s="43"/>
      <c r="G196" s="47"/>
      <c r="H196" s="44"/>
      <c r="I196" s="43"/>
      <c r="J196" s="49"/>
      <c r="K196" s="44"/>
      <c r="L196" s="12"/>
    </row>
    <row r="197" spans="1:12" s="3" customFormat="1" x14ac:dyDescent="0.5">
      <c r="A197" s="28"/>
      <c r="B197" s="30"/>
      <c r="C197" s="43"/>
      <c r="D197" s="47"/>
      <c r="E197" s="44"/>
      <c r="F197" s="43"/>
      <c r="G197" s="47"/>
      <c r="H197" s="44"/>
      <c r="I197" s="43"/>
      <c r="J197" s="49"/>
      <c r="K197" s="44"/>
      <c r="L197" s="12"/>
    </row>
    <row r="198" spans="1:12" s="3" customFormat="1" x14ac:dyDescent="0.5">
      <c r="A198" s="28"/>
      <c r="B198" s="30"/>
      <c r="C198" s="43"/>
      <c r="D198" s="47"/>
      <c r="E198" s="44"/>
      <c r="F198" s="43"/>
      <c r="G198" s="47"/>
      <c r="H198" s="44"/>
      <c r="I198" s="43"/>
      <c r="J198" s="49"/>
      <c r="K198" s="44"/>
      <c r="L198" s="12"/>
    </row>
    <row r="199" spans="1:12" s="3" customFormat="1" x14ac:dyDescent="0.5">
      <c r="A199" s="28"/>
      <c r="B199" s="30"/>
      <c r="C199" s="43"/>
      <c r="D199" s="47"/>
      <c r="E199" s="44"/>
      <c r="F199" s="43"/>
      <c r="G199" s="47"/>
      <c r="H199" s="44"/>
      <c r="I199" s="43"/>
      <c r="J199" s="49"/>
      <c r="K199" s="44"/>
      <c r="L199" s="12"/>
    </row>
    <row r="200" spans="1:12" s="3" customFormat="1" x14ac:dyDescent="0.5">
      <c r="A200" s="28"/>
      <c r="B200" s="30"/>
      <c r="C200" s="43"/>
      <c r="D200" s="47"/>
      <c r="E200" s="44"/>
      <c r="F200" s="43"/>
      <c r="G200" s="47"/>
      <c r="H200" s="44"/>
      <c r="I200" s="43"/>
      <c r="J200" s="49"/>
      <c r="K200" s="44"/>
      <c r="L200" s="12"/>
    </row>
    <row r="201" spans="1:12" s="3" customFormat="1" x14ac:dyDescent="0.5">
      <c r="A201" s="28"/>
      <c r="B201" s="30"/>
      <c r="C201" s="43"/>
      <c r="D201" s="47"/>
      <c r="E201" s="44"/>
      <c r="F201" s="43"/>
      <c r="G201" s="47"/>
      <c r="H201" s="44"/>
      <c r="I201" s="43"/>
      <c r="J201" s="49"/>
      <c r="K201" s="44"/>
      <c r="L201" s="12"/>
    </row>
    <row r="202" spans="1:12" s="3" customFormat="1" x14ac:dyDescent="0.5">
      <c r="A202" s="28"/>
      <c r="B202" s="30"/>
      <c r="C202" s="43"/>
      <c r="D202" s="47"/>
      <c r="E202" s="44"/>
      <c r="F202" s="43"/>
      <c r="G202" s="47"/>
      <c r="H202" s="44"/>
      <c r="I202" s="43"/>
      <c r="J202" s="49"/>
      <c r="K202" s="44"/>
      <c r="L202" s="12"/>
    </row>
    <row r="203" spans="1:12" s="3" customFormat="1" x14ac:dyDescent="0.5">
      <c r="A203" s="28"/>
      <c r="B203" s="30"/>
      <c r="C203" s="43"/>
      <c r="D203" s="47"/>
      <c r="E203" s="44"/>
      <c r="F203" s="43"/>
      <c r="G203" s="47"/>
      <c r="H203" s="44"/>
      <c r="I203" s="43"/>
      <c r="J203" s="49"/>
      <c r="K203" s="44"/>
      <c r="L203" s="12"/>
    </row>
  </sheetData>
  <mergeCells count="17">
    <mergeCell ref="H9:H11"/>
    <mergeCell ref="I7:K7"/>
    <mergeCell ref="A5:K5"/>
    <mergeCell ref="A7:H7"/>
    <mergeCell ref="A8:A11"/>
    <mergeCell ref="B8:B11"/>
    <mergeCell ref="C8:E8"/>
    <mergeCell ref="F8:H8"/>
    <mergeCell ref="I8:K8"/>
    <mergeCell ref="C9:C11"/>
    <mergeCell ref="D9:D11"/>
    <mergeCell ref="I9:I11"/>
    <mergeCell ref="J9:J11"/>
    <mergeCell ref="K9:K11"/>
    <mergeCell ref="E9:E11"/>
    <mergeCell ref="F9:F11"/>
    <mergeCell ref="G9:G11"/>
  </mergeCells>
  <pageMargins left="0.25" right="0.25" top="0.75" bottom="0.75" header="0.3" footer="0.3"/>
  <pageSetup paperSize="9" scale="34" fitToHeight="0" orientation="landscape" r:id="rId1"/>
  <rowBreaks count="19" manualBreakCount="19">
    <brk id="24" max="10" man="1"/>
    <brk id="34" max="10" man="1"/>
    <brk id="42" max="10" man="1"/>
    <brk id="49" max="10" man="1"/>
    <brk id="58" max="10" man="1"/>
    <brk id="61" max="10" man="1"/>
    <brk id="65" max="10" man="1"/>
    <brk id="72" max="10" man="1"/>
    <brk id="82" max="10" man="1"/>
    <brk id="92" max="10" man="1"/>
    <brk id="101" max="10" man="1"/>
    <brk id="113" max="10" man="1"/>
    <brk id="119" max="10" man="1"/>
    <brk id="126" max="10" man="1"/>
    <brk id="131" max="10" man="1"/>
    <brk id="140" max="10" man="1"/>
    <brk id="152" max="10" man="1"/>
    <brk id="162" max="10" man="1"/>
    <brk id="17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IV кв. 19</vt:lpstr>
      <vt:lpstr>'IV кв. 19'!Data</vt:lpstr>
      <vt:lpstr>'IV кв. 19'!Date</vt:lpstr>
      <vt:lpstr>'IV кв. 19'!Заголовки_для_печати</vt:lpstr>
      <vt:lpstr>'IV кв. 19'!Область_печати</vt:lpstr>
    </vt:vector>
  </TitlesOfParts>
  <Company>DKU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</dc:creator>
  <cp:lastModifiedBy>Kab412-1</cp:lastModifiedBy>
  <cp:lastPrinted>2020-02-28T07:15:04Z</cp:lastPrinted>
  <dcterms:created xsi:type="dcterms:W3CDTF">2003-12-23T13:56:31Z</dcterms:created>
  <dcterms:modified xsi:type="dcterms:W3CDTF">2020-02-28T07:16:17Z</dcterms:modified>
</cp:coreProperties>
</file>