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showInkAnnotation="0" defaultThemeVersion="124226"/>
  <bookViews>
    <workbookView xWindow="45" yWindow="2175" windowWidth="1980" windowHeight="1170" tabRatio="728"/>
  </bookViews>
  <sheets>
    <sheet name="2020" sheetId="26" r:id="rId1"/>
  </sheets>
  <definedNames>
    <definedName name="Data" localSheetId="0">'2020'!$A$12:$L$147</definedName>
    <definedName name="Data">#REF!</definedName>
    <definedName name="Date" localSheetId="0">'2020'!$A$6</definedName>
    <definedName name="Date">#REF!</definedName>
    <definedName name="Date1" localSheetId="0">'2020'!#REF!</definedName>
    <definedName name="Date1">#REF!</definedName>
    <definedName name="EXCEL_VER">12</definedName>
    <definedName name="PRINT_DATE">"18.01.2017 14:54:24"</definedName>
    <definedName name="PRINTER">"Eксель_Імпорт (XlRpt)  ДержКазначейство ЦА, Копичко Олександр"</definedName>
    <definedName name="REP_CREATOR">"Павленко"</definedName>
    <definedName name="_xlnm.Print_Titles" localSheetId="0">'2020'!$7:$11</definedName>
    <definedName name="_xlnm.Print_Area" localSheetId="0">'2020'!$A$1:$L$162</definedName>
  </definedNames>
  <calcPr calcId="145621"/>
</workbook>
</file>

<file path=xl/calcChain.xml><?xml version="1.0" encoding="utf-8"?>
<calcChain xmlns="http://schemas.openxmlformats.org/spreadsheetml/2006/main">
  <c r="J160" i="26" l="1"/>
  <c r="H160" i="26"/>
  <c r="I160" i="26"/>
  <c r="I39" i="26"/>
  <c r="J39" i="26"/>
  <c r="K160" i="26" l="1"/>
  <c r="J103" i="26"/>
  <c r="H103" i="26"/>
  <c r="J101" i="26"/>
  <c r="J102" i="26"/>
  <c r="H102" i="26"/>
  <c r="E97" i="26"/>
  <c r="E44" i="26"/>
  <c r="G127" i="26" l="1"/>
  <c r="H126" i="26"/>
  <c r="E111" i="26"/>
  <c r="G149" i="26" l="1"/>
  <c r="D141" i="26"/>
  <c r="J143" i="26"/>
  <c r="I143" i="26"/>
  <c r="E143" i="26"/>
  <c r="H128" i="26"/>
  <c r="H131" i="26"/>
  <c r="D118" i="26"/>
  <c r="J124" i="26"/>
  <c r="H120" i="26"/>
  <c r="E119" i="26"/>
  <c r="E121" i="26"/>
  <c r="E122" i="26"/>
  <c r="H115" i="26"/>
  <c r="H116" i="26"/>
  <c r="G86" i="26"/>
  <c r="I103" i="26"/>
  <c r="K103" i="26" s="1"/>
  <c r="I101" i="26"/>
  <c r="I102" i="26"/>
  <c r="K102" i="26" s="1"/>
  <c r="J71" i="26"/>
  <c r="I71" i="26"/>
  <c r="D55" i="26"/>
  <c r="C55" i="26"/>
  <c r="J64" i="26"/>
  <c r="I64" i="26"/>
  <c r="E64" i="26"/>
  <c r="J57" i="26"/>
  <c r="I57" i="26"/>
  <c r="E57" i="26"/>
  <c r="J56" i="26"/>
  <c r="I56" i="26"/>
  <c r="E56" i="26"/>
  <c r="E101" i="26"/>
  <c r="E71" i="26"/>
  <c r="E124" i="26"/>
  <c r="K143" i="26" l="1"/>
  <c r="K56" i="26"/>
  <c r="K57" i="26"/>
  <c r="K71" i="26"/>
  <c r="I124" i="26"/>
  <c r="K124" i="26" s="1"/>
  <c r="I73" i="26" l="1"/>
  <c r="E158" i="26" l="1"/>
  <c r="H134" i="26"/>
  <c r="H135" i="26"/>
  <c r="H133" i="26"/>
  <c r="H125" i="26" l="1"/>
  <c r="J80" i="26" l="1"/>
  <c r="J77" i="26"/>
  <c r="J78" i="26"/>
  <c r="J79" i="26"/>
  <c r="J76" i="26"/>
  <c r="D86" i="26"/>
  <c r="J148" i="26"/>
  <c r="J145" i="26"/>
  <c r="J146" i="26"/>
  <c r="J147" i="26"/>
  <c r="D149" i="26"/>
  <c r="J91" i="26"/>
  <c r="G81" i="26"/>
  <c r="H81" i="26" s="1"/>
  <c r="D81" i="26"/>
  <c r="J66" i="26"/>
  <c r="I66" i="26"/>
  <c r="J59" i="26"/>
  <c r="I59" i="26"/>
  <c r="J63" i="26"/>
  <c r="I63" i="26"/>
  <c r="E66" i="26"/>
  <c r="E65" i="26"/>
  <c r="E63" i="26"/>
  <c r="E61" i="26"/>
  <c r="E59" i="26"/>
  <c r="F49" i="26"/>
  <c r="I91" i="26"/>
  <c r="E91" i="26"/>
  <c r="K59" i="26" l="1"/>
  <c r="K91" i="26"/>
  <c r="K66" i="26"/>
  <c r="J159" i="26"/>
  <c r="I159" i="26"/>
  <c r="J158" i="26"/>
  <c r="I158" i="26"/>
  <c r="I157" i="26"/>
  <c r="J156" i="26"/>
  <c r="I156" i="26"/>
  <c r="H156" i="26"/>
  <c r="E156" i="26"/>
  <c r="J155" i="26"/>
  <c r="I155" i="26"/>
  <c r="H155" i="26"/>
  <c r="E155" i="26"/>
  <c r="J154" i="26"/>
  <c r="I154" i="26"/>
  <c r="H154" i="26"/>
  <c r="E154" i="26"/>
  <c r="J153" i="26"/>
  <c r="I153" i="26"/>
  <c r="H153" i="26"/>
  <c r="E153" i="26"/>
  <c r="J152" i="26"/>
  <c r="I152" i="26"/>
  <c r="H152" i="26"/>
  <c r="E152" i="26"/>
  <c r="J151" i="26"/>
  <c r="I151" i="26"/>
  <c r="E151" i="26"/>
  <c r="J150" i="26"/>
  <c r="I150" i="26"/>
  <c r="E150" i="26"/>
  <c r="I149" i="26"/>
  <c r="H149" i="26"/>
  <c r="E149" i="26"/>
  <c r="I148" i="26"/>
  <c r="I147" i="26"/>
  <c r="K147" i="26" s="1"/>
  <c r="E147" i="26"/>
  <c r="I146" i="26"/>
  <c r="H146" i="26"/>
  <c r="I145" i="26"/>
  <c r="J144" i="26"/>
  <c r="I144" i="26"/>
  <c r="E144" i="26"/>
  <c r="J142" i="26"/>
  <c r="I142" i="26"/>
  <c r="E142" i="26"/>
  <c r="I141" i="26"/>
  <c r="G141" i="26"/>
  <c r="E141" i="26"/>
  <c r="J140" i="26"/>
  <c r="I140" i="26"/>
  <c r="H140" i="26"/>
  <c r="J139" i="26"/>
  <c r="I139" i="26"/>
  <c r="H139" i="26"/>
  <c r="J138" i="26"/>
  <c r="I138" i="26"/>
  <c r="H138" i="26"/>
  <c r="E138" i="26"/>
  <c r="J137" i="26"/>
  <c r="I137" i="26"/>
  <c r="J136" i="26"/>
  <c r="I136" i="26"/>
  <c r="J135" i="26"/>
  <c r="I135" i="26"/>
  <c r="J134" i="26"/>
  <c r="I134" i="26"/>
  <c r="J133" i="26"/>
  <c r="I133" i="26"/>
  <c r="J132" i="26"/>
  <c r="I132" i="26"/>
  <c r="H132" i="26"/>
  <c r="J131" i="26"/>
  <c r="I131" i="26"/>
  <c r="J130" i="26"/>
  <c r="I130" i="26"/>
  <c r="H130" i="26"/>
  <c r="J129" i="26"/>
  <c r="I129" i="26"/>
  <c r="H129" i="26"/>
  <c r="J128" i="26"/>
  <c r="I128" i="26"/>
  <c r="I127" i="26"/>
  <c r="H127" i="26"/>
  <c r="D127" i="26"/>
  <c r="J126" i="26"/>
  <c r="I126" i="26"/>
  <c r="E126" i="26"/>
  <c r="J125" i="26"/>
  <c r="I125" i="26"/>
  <c r="J123" i="26"/>
  <c r="I123" i="26"/>
  <c r="H123" i="26"/>
  <c r="E123" i="26"/>
  <c r="J122" i="26"/>
  <c r="I122" i="26"/>
  <c r="J121" i="26"/>
  <c r="I121" i="26"/>
  <c r="H121" i="26"/>
  <c r="J120" i="26"/>
  <c r="I120" i="26"/>
  <c r="E120" i="26"/>
  <c r="J119" i="26"/>
  <c r="I119" i="26"/>
  <c r="I118" i="26"/>
  <c r="G118" i="26"/>
  <c r="H118" i="26" s="1"/>
  <c r="E118" i="26"/>
  <c r="J117" i="26"/>
  <c r="I117" i="26"/>
  <c r="H117" i="26"/>
  <c r="E117" i="26"/>
  <c r="J116" i="26"/>
  <c r="I116" i="26"/>
  <c r="J115" i="26"/>
  <c r="I115" i="26"/>
  <c r="E115" i="26"/>
  <c r="J114" i="26"/>
  <c r="I114" i="26"/>
  <c r="H114" i="26"/>
  <c r="E114" i="26"/>
  <c r="J113" i="26"/>
  <c r="I113" i="26"/>
  <c r="E113" i="26"/>
  <c r="I112" i="26"/>
  <c r="G112" i="26"/>
  <c r="H112" i="26" s="1"/>
  <c r="D112" i="26"/>
  <c r="J111" i="26"/>
  <c r="I111" i="26"/>
  <c r="J110" i="26"/>
  <c r="I110" i="26"/>
  <c r="H110" i="26"/>
  <c r="E110" i="26"/>
  <c r="J109" i="26"/>
  <c r="I109" i="26"/>
  <c r="H109" i="26"/>
  <c r="E109" i="26"/>
  <c r="J108" i="26"/>
  <c r="I108" i="26"/>
  <c r="H108" i="26"/>
  <c r="E108" i="26"/>
  <c r="J107" i="26"/>
  <c r="I107" i="26"/>
  <c r="H107" i="26"/>
  <c r="E107" i="26"/>
  <c r="J106" i="26"/>
  <c r="I106" i="26"/>
  <c r="H106" i="26"/>
  <c r="E106" i="26"/>
  <c r="I105" i="26"/>
  <c r="G105" i="26"/>
  <c r="D105" i="26"/>
  <c r="E105" i="26" s="1"/>
  <c r="J104" i="26"/>
  <c r="I104" i="26"/>
  <c r="E104" i="26"/>
  <c r="J100" i="26"/>
  <c r="I100" i="26"/>
  <c r="E100" i="26"/>
  <c r="J99" i="26"/>
  <c r="I99" i="26"/>
  <c r="E99" i="26"/>
  <c r="J98" i="26"/>
  <c r="I98" i="26"/>
  <c r="E98" i="26"/>
  <c r="J97" i="26"/>
  <c r="I97" i="26"/>
  <c r="J96" i="26"/>
  <c r="I96" i="26"/>
  <c r="E96" i="26"/>
  <c r="J95" i="26"/>
  <c r="I95" i="26"/>
  <c r="E95" i="26"/>
  <c r="J94" i="26"/>
  <c r="I94" i="26"/>
  <c r="E94" i="26"/>
  <c r="J93" i="26"/>
  <c r="I93" i="26"/>
  <c r="H93" i="26"/>
  <c r="E93" i="26"/>
  <c r="J92" i="26"/>
  <c r="I92" i="26"/>
  <c r="H92" i="26"/>
  <c r="E92" i="26"/>
  <c r="J90" i="26"/>
  <c r="I90" i="26"/>
  <c r="E90" i="26"/>
  <c r="J89" i="26"/>
  <c r="I89" i="26"/>
  <c r="E89" i="26"/>
  <c r="J88" i="26"/>
  <c r="I88" i="26"/>
  <c r="E88" i="26"/>
  <c r="J87" i="26"/>
  <c r="I87" i="26"/>
  <c r="E87" i="26"/>
  <c r="I86" i="26"/>
  <c r="E86" i="26"/>
  <c r="J85" i="26"/>
  <c r="I85" i="26"/>
  <c r="E85" i="26"/>
  <c r="J84" i="26"/>
  <c r="I84" i="26"/>
  <c r="E84" i="26"/>
  <c r="J83" i="26"/>
  <c r="I83" i="26"/>
  <c r="E83" i="26"/>
  <c r="J82" i="26"/>
  <c r="I82" i="26"/>
  <c r="E82" i="26"/>
  <c r="I81" i="26"/>
  <c r="J81" i="26"/>
  <c r="I80" i="26"/>
  <c r="E80" i="26"/>
  <c r="I79" i="26"/>
  <c r="K79" i="26" s="1"/>
  <c r="E79" i="26"/>
  <c r="I78" i="26"/>
  <c r="H78" i="26"/>
  <c r="E78" i="26"/>
  <c r="I77" i="26"/>
  <c r="K77" i="26" s="1"/>
  <c r="E77" i="26"/>
  <c r="I76" i="26"/>
  <c r="K76" i="26" s="1"/>
  <c r="H76" i="26"/>
  <c r="E76" i="26"/>
  <c r="J75" i="26"/>
  <c r="I75" i="26"/>
  <c r="H75" i="26"/>
  <c r="E75" i="26"/>
  <c r="J74" i="26"/>
  <c r="I74" i="26"/>
  <c r="H74" i="26"/>
  <c r="E74" i="26"/>
  <c r="J73" i="26"/>
  <c r="H73" i="26"/>
  <c r="E73" i="26"/>
  <c r="I72" i="26"/>
  <c r="G72" i="26"/>
  <c r="D72" i="26"/>
  <c r="J70" i="26"/>
  <c r="I70" i="26"/>
  <c r="H70" i="26"/>
  <c r="E70" i="26"/>
  <c r="J69" i="26"/>
  <c r="I69" i="26"/>
  <c r="E69" i="26"/>
  <c r="J65" i="26"/>
  <c r="I65" i="26"/>
  <c r="J62" i="26"/>
  <c r="I62" i="26"/>
  <c r="E62" i="26"/>
  <c r="J60" i="26"/>
  <c r="I60" i="26"/>
  <c r="E60" i="26"/>
  <c r="J58" i="26"/>
  <c r="I58" i="26"/>
  <c r="E58" i="26"/>
  <c r="J55" i="26"/>
  <c r="I55" i="26"/>
  <c r="J54" i="26"/>
  <c r="I54" i="26"/>
  <c r="E54" i="26"/>
  <c r="J52" i="26"/>
  <c r="I52" i="26"/>
  <c r="E52" i="26"/>
  <c r="J51" i="26"/>
  <c r="I51" i="26"/>
  <c r="E51" i="26"/>
  <c r="J50" i="26"/>
  <c r="I50" i="26"/>
  <c r="D49" i="26"/>
  <c r="J49" i="26" s="1"/>
  <c r="C49" i="26"/>
  <c r="C53" i="26" s="1"/>
  <c r="G48" i="26"/>
  <c r="F48" i="26"/>
  <c r="F53" i="26" s="1"/>
  <c r="F67" i="26" s="1"/>
  <c r="E48" i="26"/>
  <c r="J47" i="26"/>
  <c r="I47" i="26"/>
  <c r="H47" i="26"/>
  <c r="J46" i="26"/>
  <c r="I46" i="26"/>
  <c r="J45" i="26"/>
  <c r="I45" i="26"/>
  <c r="J44" i="26"/>
  <c r="I44" i="26"/>
  <c r="J43" i="26"/>
  <c r="I43" i="26"/>
  <c r="H43" i="26"/>
  <c r="J42" i="26"/>
  <c r="I42" i="26"/>
  <c r="H42" i="26"/>
  <c r="J41" i="26"/>
  <c r="I41" i="26"/>
  <c r="J40" i="26"/>
  <c r="I40" i="26"/>
  <c r="J38" i="26"/>
  <c r="I38" i="26"/>
  <c r="J37" i="26"/>
  <c r="I37" i="26"/>
  <c r="E37" i="26"/>
  <c r="J36" i="26"/>
  <c r="I36" i="26"/>
  <c r="E36" i="26"/>
  <c r="J35" i="26"/>
  <c r="I35" i="26"/>
  <c r="E35" i="26"/>
  <c r="J34" i="26"/>
  <c r="I34" i="26"/>
  <c r="E34" i="26"/>
  <c r="J33" i="26"/>
  <c r="I33" i="26"/>
  <c r="E33" i="26"/>
  <c r="J32" i="26"/>
  <c r="I32" i="26"/>
  <c r="E32" i="26"/>
  <c r="J31" i="26"/>
  <c r="I31" i="26"/>
  <c r="J30" i="26"/>
  <c r="I30" i="26"/>
  <c r="E30" i="26"/>
  <c r="J29" i="26"/>
  <c r="I29" i="26"/>
  <c r="E29" i="26"/>
  <c r="J28" i="26"/>
  <c r="I28" i="26"/>
  <c r="J27" i="26"/>
  <c r="I27" i="26"/>
  <c r="E27" i="26"/>
  <c r="J26" i="26"/>
  <c r="I26" i="26"/>
  <c r="H26" i="26"/>
  <c r="J25" i="26"/>
  <c r="I25" i="26"/>
  <c r="E25" i="26"/>
  <c r="J24" i="26"/>
  <c r="I24" i="26"/>
  <c r="E24" i="26"/>
  <c r="J23" i="26"/>
  <c r="I23" i="26"/>
  <c r="E23" i="26"/>
  <c r="J22" i="26"/>
  <c r="I22" i="26"/>
  <c r="E22" i="26"/>
  <c r="J21" i="26"/>
  <c r="I21" i="26"/>
  <c r="E21" i="26"/>
  <c r="J20" i="26"/>
  <c r="I20" i="26"/>
  <c r="E20" i="26"/>
  <c r="J19" i="26"/>
  <c r="I19" i="26"/>
  <c r="E19" i="26"/>
  <c r="J18" i="26"/>
  <c r="I18" i="26"/>
  <c r="E18" i="26"/>
  <c r="J17" i="26"/>
  <c r="I17" i="26"/>
  <c r="E17" i="26"/>
  <c r="J16" i="26"/>
  <c r="I16" i="26"/>
  <c r="E16" i="26"/>
  <c r="J15" i="26"/>
  <c r="I15" i="26"/>
  <c r="I14" i="26"/>
  <c r="J13" i="26"/>
  <c r="I13" i="26"/>
  <c r="J12" i="26"/>
  <c r="I12" i="26"/>
  <c r="E12" i="26"/>
  <c r="K97" i="26" l="1"/>
  <c r="D157" i="26"/>
  <c r="E157" i="26" s="1"/>
  <c r="K44" i="26"/>
  <c r="K158" i="26"/>
  <c r="K159" i="26"/>
  <c r="E72" i="26"/>
  <c r="E112" i="26"/>
  <c r="J112" i="26"/>
  <c r="K112" i="26" s="1"/>
  <c r="G157" i="26"/>
  <c r="K115" i="26"/>
  <c r="K116" i="26"/>
  <c r="K128" i="26"/>
  <c r="K52" i="26"/>
  <c r="K101" i="26"/>
  <c r="K119" i="26"/>
  <c r="K133" i="26"/>
  <c r="K135" i="26"/>
  <c r="K51" i="26"/>
  <c r="K132" i="26"/>
  <c r="K87" i="26"/>
  <c r="K89" i="26"/>
  <c r="K94" i="26"/>
  <c r="K96" i="26"/>
  <c r="K99" i="26"/>
  <c r="K122" i="26"/>
  <c r="K125" i="26"/>
  <c r="K134" i="26"/>
  <c r="H141" i="26"/>
  <c r="K153" i="26"/>
  <c r="K155" i="26"/>
  <c r="E127" i="26"/>
  <c r="K84" i="26"/>
  <c r="K82" i="26"/>
  <c r="K47" i="26"/>
  <c r="K54" i="26"/>
  <c r="K58" i="26"/>
  <c r="K65" i="26"/>
  <c r="J105" i="26"/>
  <c r="K105" i="26" s="1"/>
  <c r="K150" i="26"/>
  <c r="K152" i="26"/>
  <c r="K154" i="26"/>
  <c r="K106" i="26"/>
  <c r="K108" i="26"/>
  <c r="K111" i="26"/>
  <c r="K114" i="26"/>
  <c r="K120" i="26"/>
  <c r="K146" i="26"/>
  <c r="K151" i="26"/>
  <c r="K36" i="26"/>
  <c r="K34" i="26"/>
  <c r="K32" i="26"/>
  <c r="K29" i="26"/>
  <c r="K26" i="26"/>
  <c r="H48" i="26"/>
  <c r="K24" i="26"/>
  <c r="K22" i="26"/>
  <c r="K20" i="26"/>
  <c r="K18" i="26"/>
  <c r="K16" i="26"/>
  <c r="K12" i="26"/>
  <c r="K156" i="26"/>
  <c r="K140" i="26"/>
  <c r="K129" i="26"/>
  <c r="K92" i="26"/>
  <c r="K75" i="26"/>
  <c r="K73" i="26"/>
  <c r="K70" i="26"/>
  <c r="K144" i="26"/>
  <c r="K142" i="26"/>
  <c r="K126" i="26"/>
  <c r="K123" i="26"/>
  <c r="K117" i="26"/>
  <c r="K113" i="26"/>
  <c r="K110" i="26"/>
  <c r="K109" i="26"/>
  <c r="K107" i="26"/>
  <c r="K90" i="26"/>
  <c r="K88" i="26"/>
  <c r="K104" i="26"/>
  <c r="K95" i="26"/>
  <c r="K93" i="26"/>
  <c r="K17" i="26"/>
  <c r="K19" i="26"/>
  <c r="K21" i="26"/>
  <c r="K23" i="26"/>
  <c r="K25" i="26"/>
  <c r="K27" i="26"/>
  <c r="K30" i="26"/>
  <c r="K33" i="26"/>
  <c r="K35" i="26"/>
  <c r="K37" i="26"/>
  <c r="K43" i="26"/>
  <c r="K42" i="26"/>
  <c r="K55" i="26"/>
  <c r="K60" i="26"/>
  <c r="K85" i="26"/>
  <c r="K83" i="26"/>
  <c r="K81" i="26"/>
  <c r="K69" i="26"/>
  <c r="K74" i="26"/>
  <c r="K139" i="26"/>
  <c r="K138" i="26"/>
  <c r="K130" i="26"/>
  <c r="K121" i="26"/>
  <c r="J86" i="26"/>
  <c r="K86" i="26" s="1"/>
  <c r="K98" i="26"/>
  <c r="K100" i="26"/>
  <c r="E81" i="26"/>
  <c r="J72" i="26"/>
  <c r="K72" i="26" s="1"/>
  <c r="K78" i="26"/>
  <c r="K80" i="26"/>
  <c r="C67" i="26"/>
  <c r="I67" i="26" s="1"/>
  <c r="I53" i="26"/>
  <c r="J48" i="26"/>
  <c r="I49" i="26"/>
  <c r="K49" i="26" s="1"/>
  <c r="D53" i="26"/>
  <c r="G53" i="26"/>
  <c r="E55" i="26"/>
  <c r="H72" i="26"/>
  <c r="H86" i="26"/>
  <c r="H105" i="26"/>
  <c r="J118" i="26"/>
  <c r="K118" i="26" s="1"/>
  <c r="J127" i="26"/>
  <c r="K127" i="26" s="1"/>
  <c r="J141" i="26"/>
  <c r="K141" i="26" s="1"/>
  <c r="J149" i="26"/>
  <c r="K149" i="26" s="1"/>
  <c r="I48" i="26"/>
  <c r="E49" i="26"/>
  <c r="J157" i="26" l="1"/>
  <c r="K157" i="26" s="1"/>
  <c r="E53" i="26"/>
  <c r="D67" i="26"/>
  <c r="E67" i="26" s="1"/>
  <c r="K48" i="26"/>
  <c r="H157" i="26"/>
  <c r="H53" i="26"/>
  <c r="G67" i="26"/>
  <c r="J53" i="26"/>
  <c r="K53" i="26" s="1"/>
  <c r="H67" i="26" l="1"/>
  <c r="J67" i="26"/>
  <c r="K67" i="26" s="1"/>
</calcChain>
</file>

<file path=xl/sharedStrings.xml><?xml version="1.0" encoding="utf-8"?>
<sst xmlns="http://schemas.openxmlformats.org/spreadsheetml/2006/main" count="192" uniqueCount="177">
  <si>
    <t xml:space="preserve">Найменування </t>
  </si>
  <si>
    <t>виконано за звітний період (рік)</t>
  </si>
  <si>
    <t>Податок та збір на доходи фізичних осіб</t>
  </si>
  <si>
    <t>Податок на прибуток підприємств</t>
  </si>
  <si>
    <t>Рентна плата за спеціальне використання води</t>
  </si>
  <si>
    <t>Рентна плата за користування надрами</t>
  </si>
  <si>
    <t>Місцеві податки</t>
  </si>
  <si>
    <t>Податок на майно</t>
  </si>
  <si>
    <t>Туристичний збір </t>
  </si>
  <si>
    <t>Єдиний податок  </t>
  </si>
  <si>
    <t>Екологічний податок </t>
  </si>
  <si>
    <t>Плата за розміщення тимчасово вільних коштів місцевих бюджетів </t>
  </si>
  <si>
    <t>Надходження коштів від відшкодування втрат сільськогосподарського і лісогосподарського виробництва  </t>
  </si>
  <si>
    <t>Плата за надання інших адміністративних послуг</t>
  </si>
  <si>
    <t>Державне мито</t>
  </si>
  <si>
    <t>Надходження від плати за послуги, що надаються бюджетними установами згідно із законодавством </t>
  </si>
  <si>
    <t>Кошти від відчуження майна, що належить Автономній Республіці Крим та майна, що перебуває в комунальній власності  </t>
  </si>
  <si>
    <t>Кошти від продажу землі</t>
  </si>
  <si>
    <t>Усього доходів без урахування міжбюджетних трансфертів</t>
  </si>
  <si>
    <t>Освітня субвенція з державного бюджету місцевим бюджетам</t>
  </si>
  <si>
    <t>Усього</t>
  </si>
  <si>
    <t>Освiта</t>
  </si>
  <si>
    <t>Соцiальний захист та соцiальне забезпечення</t>
  </si>
  <si>
    <t>Житлово-комунальне господарство</t>
  </si>
  <si>
    <t>Культура i мистецтво</t>
  </si>
  <si>
    <t>Фiзична культура i спорт</t>
  </si>
  <si>
    <t>Резервний фонд</t>
  </si>
  <si>
    <t>Відсоток виконання</t>
  </si>
  <si>
    <t>Код</t>
  </si>
  <si>
    <t>Видатки</t>
  </si>
  <si>
    <t>Медична субвенція з державного бюджету місцевим бюджетам</t>
  </si>
  <si>
    <t>Плата за землю</t>
  </si>
  <si>
    <t xml:space="preserve">Транспортний податок </t>
  </si>
  <si>
    <t>Частина чистого прибутку (доходу) комунальних унітарних підприємств та їх об'єднань, що вилучається до відповідного місцевого бюджету</t>
  </si>
  <si>
    <t>Адміністративні штрафи та інші санкції</t>
  </si>
  <si>
    <t>Адміністративні штрафи та штрафні санкції за порушення законодавства у сфері виробництва та обігу алкогольних напоїв та тютюнових виробів</t>
  </si>
  <si>
    <t>Адміністративний збір за проведення державної реєстрації юридичних осіб та фізичних осіб - підприємців та громадських формувань</t>
  </si>
  <si>
    <t>Адміністративний збір за державну реєстрацію речових прав на нерухоме майно та їх обтяжень</t>
  </si>
  <si>
    <t>Надходження від орендної плати за користування цілісним майновим комплексом та іншим майном, що перебуває в комунальній власності </t>
  </si>
  <si>
    <t>Інші надходження  </t>
  </si>
  <si>
    <t>Надходження коштів пайової участі у розвитку інфраструктури населеного пункту</t>
  </si>
  <si>
    <t>Інші джерела власних надходжень бюджетних установ</t>
  </si>
  <si>
    <t>Кошти від реалізації безхазяйного майна, знахідок, спадкового майна, майна, одержаного територіальною громадою в порядку спадкування чи дарування, а також валютні цінності і грошові кошти, власники яких невідомі  </t>
  </si>
  <si>
    <t>Цільові фонди, утворені Верховною Радою Автономної Республіки Крим, органами місцевого самоврядування та місцевими органами виконавчої влади  </t>
  </si>
  <si>
    <t>Компенсаційні виплати на пільговий проїзд автомобільним транспортом окремим категоріям громадян</t>
  </si>
  <si>
    <t>Плата за скорочення термінів надання послуг у сфері державної реєстрації речових прав на нерухоме майно та їх обтяжень і державної реєстрації юридичних осіб, фізичних осіб - підприємців та громадських формувань, а також плата за надання інших платних послуг</t>
  </si>
  <si>
    <t>Надання загальної середньої освіти загальноосвітніми навчальними закладами ( в т.ч. школою-дитячим садком, інтернатом при школі), спеціалізованими школами, ліцеями, гімназіями, колегіумами</t>
  </si>
  <si>
    <t>Надання позашкільної освіти позашкільними закладами освіти, заходи із позашкільної роботи з дітьми</t>
  </si>
  <si>
    <t>Компенсаційні виплати за пільговий проїзд окремих категорій громадян на залізничному транспорті</t>
  </si>
  <si>
    <t>Забезпечення соціальними послугами за місцем проживання громадян, які не здатні до самообслуговування у зв'язку з похилим віком, хворобою, інвалідністю</t>
  </si>
  <si>
    <t>Заходи державної політики з питань дітей та їх соціального захисту</t>
  </si>
  <si>
    <t>Інші заходи та заклади молодіжної політики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</si>
  <si>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</si>
  <si>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Утримання та навчально-тренувальна робота комунальних дитячо-юнацьких спортивних шкіл</t>
  </si>
  <si>
    <t>Внески до статутного капіталу суб’єктів господарювання</t>
  </si>
  <si>
    <t>0180</t>
  </si>
  <si>
    <t>б.200</t>
  </si>
  <si>
    <t>Надання пільг окремим категоріям громадян з оплати послуг зв'язку</t>
  </si>
  <si>
    <t>Акцизний податок з вироблених в Україні підакцизних товарів (пальне)</t>
  </si>
  <si>
    <t>Акцизний податок з ввезених на митну територію України підакцизних товарів (пальне)</t>
  </si>
  <si>
    <t>Акцизний податок з реалізації суб’єктами господарювання роздрібної торгівлі підакцизних товарів</t>
  </si>
  <si>
    <t>Забезпечення діяльності інших закладів у сфері освіти</t>
  </si>
  <si>
    <t>Інші програми та заходи у сфері освіти</t>
  </si>
  <si>
    <t>Первинна медична допомога населенню, що надається центрами первинної медичної (медико-санітарної) допомоги</t>
  </si>
  <si>
    <t>Надання інших пільг окремим категоріям громадян відповідно до законодавства</t>
  </si>
  <si>
    <t>Надання реабілітаційних послуг особам з інвалідністю та дітям з інвалідністю</t>
  </si>
  <si>
    <t>Утримання та забезпечення діяльності центрів соціальних служб для сім’ї, дітей та молоді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</si>
  <si>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</si>
  <si>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Надання пільг населенню (крім ветеранів війни і праці, військової служби, органів внутрішніх справ та громадян, які постраждали внаслідок Чорнобильської катастрофи) на оплату житлово-комунальних послуг</t>
  </si>
  <si>
    <t>Надання фінансової підтримки громадським організаціям ветеранів і осіб з інвалідністю, діяльність яких має соціальну спрямованість</t>
  </si>
  <si>
    <t>Інші заходи у сфері соціального захисту і соціального забезпечення</t>
  </si>
  <si>
    <t>Фінансова підтримка театрів</t>
  </si>
  <si>
    <t>Забезпечення діяльності бібліотек</t>
  </si>
  <si>
    <t>Забезпечення діяльності музеїв i виставок</t>
  </si>
  <si>
    <t>Забезпечення діяльності палаців i будинків культури, клубів, центрів дозвілля та iнших клубних закладів</t>
  </si>
  <si>
    <t>Забезпечення діяльності інших закладів в галузі культури і мистецтва</t>
  </si>
  <si>
    <t>Інші заходи в галузі культури і мистецтва</t>
  </si>
  <si>
    <t>Проведення навчально-тренувальних зборів і змагань з олімпійських видів спорту</t>
  </si>
  <si>
    <t>Забезпечення діяльності місцевих центрів фізичного здоров'я населення "Спорт для всіх" та проведення фізкультурно-масових заходів серед населення регіону</t>
  </si>
  <si>
    <t>Організація благоустрою населених пунктів</t>
  </si>
  <si>
    <t>Інша діяльність у сфері житлово-комунального господарства</t>
  </si>
  <si>
    <t>Утримання та розвиток автомобільних доріг та дорожньої інфраструктури за рахунок коштів місцевого бюджету</t>
  </si>
  <si>
    <t>Заходи та роботи з мобілізаційної підготовки місцевого значення</t>
  </si>
  <si>
    <t>Природоохоронні заходи за рахунок цільових фондів</t>
  </si>
  <si>
    <t>Фінансова підтримка засобів масової інформації</t>
  </si>
  <si>
    <t>Керівництво і управління у відповідній сфері у містах (місті Києві), селищах, селах, об’єднаних територіальних громадах</t>
  </si>
  <si>
    <t>5061</t>
  </si>
  <si>
    <t>8110</t>
  </si>
  <si>
    <t>8600</t>
  </si>
  <si>
    <t>0160</t>
  </si>
  <si>
    <t>Інша діяльність у сфері державного управління</t>
  </si>
  <si>
    <t xml:space="preserve">Методичне забезпечення діяльності навчальних закладів </t>
  </si>
  <si>
    <t>Охорона здоров’я</t>
  </si>
  <si>
    <t>Інші програми та заходи у сфері охорони здоров’я</t>
  </si>
  <si>
    <t>Реверсна дотація</t>
  </si>
  <si>
    <t>Субвенція з місцевого бюджету на здійснення переданих видатків у сфері охорони здоров’я за рахунок коштів медичної субвенції</t>
  </si>
  <si>
    <t>Інша економічна діяльність</t>
  </si>
  <si>
    <t>Обслуговування боргу (кредит по енергозбереженню закладів освіти)</t>
  </si>
  <si>
    <t>9110</t>
  </si>
  <si>
    <t>Надання дошкільної освiти</t>
  </si>
  <si>
    <t>Надання спеціальної освіти школами естетичного виховання (музичними, художніми, хореографічними, театральними, хоровими, мистецькими)</t>
  </si>
  <si>
    <t>Заходи із запобігання та ліквідації надзвичайних ситуацій та наслідків стихійного лиха</t>
  </si>
  <si>
    <t>8230</t>
  </si>
  <si>
    <t>Інші заходи громадського порядку та безпеки</t>
  </si>
  <si>
    <t>9410</t>
  </si>
  <si>
    <t>900201</t>
  </si>
  <si>
    <t>Забезпечення діяльності з виробництва, транспортування, постачання теплової енергії</t>
  </si>
  <si>
    <t>Забезпечення діяльності водопровідно-каналізаційного господарства</t>
  </si>
  <si>
    <t>Інша діяльність, пов’язана з експлуатацією об’єктів житлово-комунального господарства</t>
  </si>
  <si>
    <t>Розроблення схем планування та забудови територій (містобудівної документації)</t>
  </si>
  <si>
    <t>Виконання заходів за рахунок цільових фондів, утворених Верховною Радою Автономної Республіки Крим, органами місцевого самоврядування і місцевими органами виконавчої влади і фондів, утворених Верховною Радою Автономної Республіки Крим, органами місцевого самоврядування</t>
  </si>
  <si>
    <t xml:space="preserve">Усього доходів </t>
  </si>
  <si>
    <t>Усього доходів з урахуванням міжбюджетних трансфертів з державного бюджету</t>
  </si>
  <si>
    <t>Субвенції з державного бюджету місцевим бюджетам</t>
  </si>
  <si>
    <t>Субвенції з місцевих  бюджетів іншим  місцевим бюджетам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</si>
  <si>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</si>
  <si>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9800</t>
  </si>
  <si>
    <t>Субвенція з місцевого бюджету державному бюджету на виконання програм соціально-економічного розвитку регіону</t>
  </si>
  <si>
    <t>Будівництво освітніх установ та закладів</t>
  </si>
  <si>
    <t>Будівництво медичних установ та закладів</t>
  </si>
  <si>
    <t>Здійснення зоходів із землеустрою</t>
  </si>
  <si>
    <t>Інші субвенції з місцевого бюджету</t>
  </si>
  <si>
    <t>Дотації з місцевого бюджету іншим місцевим бюджетам</t>
  </si>
  <si>
    <t>Централізовані заходи з лікування хворих на цукровий та нецукровий діабет</t>
  </si>
  <si>
    <t>Економічна діяльність</t>
  </si>
  <si>
    <t>Виконання інвестиційних проектів в рамках здійснення заходів щодо соціально-економічного розвитку окремих територій</t>
  </si>
  <si>
    <t>Інша діяльність</t>
  </si>
  <si>
    <t>Забезпечення діяльності інклюзивно-ресурсних центрів</t>
  </si>
  <si>
    <t>Рентна плата за спеціальне використання лісових ресурсів</t>
  </si>
  <si>
    <t>Субвенція з місцевого бюджету на здійснення переданих видатків у сфері освіти за рахунок коштів освітньої субвенції</t>
  </si>
  <si>
    <t>Реалізація проектів в рамках Надзвичайної кредитної програми для відновлення України</t>
  </si>
  <si>
    <t>Субвенція з державного бюджету на реалізацію проектів в рамках Ндзвичайної кредитної програми для відновлення України</t>
  </si>
  <si>
    <t>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дітей, позбавлених батьківського піклування, осіб з їх числа</t>
  </si>
  <si>
    <t>Кошти за шкоду, що заподіяна на земельних ділянках комунальної власності, які не надані у користування та не передані у власність, відшкодування збитків за погіршення якості грунтового покриву, тощо</t>
  </si>
  <si>
    <t>Міжбюджетні трансферти</t>
  </si>
  <si>
    <t>Затверджено на  2020 рік з урахуванням внесених змін</t>
  </si>
  <si>
    <t>Затверджено на 2020 рік з урахуванням внесених змін</t>
  </si>
  <si>
    <t>8312</t>
  </si>
  <si>
    <t>9770</t>
  </si>
  <si>
    <t>8861</t>
  </si>
  <si>
    <t>8862</t>
  </si>
  <si>
    <t>Первинна медична допомога населенню</t>
  </si>
  <si>
    <t>Будівництво мультифункціональних майданчиків для занять ігровими видами спорту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</si>
  <si>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</si>
  <si>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Будівництво установ та закладів соціальної сфери</t>
  </si>
  <si>
    <t>Будівництво установ та закладів культури</t>
  </si>
  <si>
    <t>Будівництво споруд, установ та закладів фізичної культури і спорту</t>
  </si>
  <si>
    <t>Будівництво1 інших об`єктів комунальної власності</t>
  </si>
  <si>
    <t>Утилізація відходів</t>
  </si>
  <si>
    <t>Надання бюджетних позичок суб`єктам господарювання</t>
  </si>
  <si>
    <t>Повернення бюджетних позичок, наданих суб`єктам господарювання</t>
  </si>
  <si>
    <t xml:space="preserve">  ЗАТВЕРДЖЕНО</t>
  </si>
  <si>
    <t>Рішення міської ради</t>
  </si>
  <si>
    <t>№ __________________</t>
  </si>
  <si>
    <t>Субвенція з місцевого бюджету за рахунок залишку коштів освітньої субвенції, що утворився на початок бюджетного періоду</t>
  </si>
  <si>
    <t>Субвенція з місцевого бюджету на забезпечення якісної, сучасної та доступної загальної середньої освіти "Нова українська школа" за рахунок відповідної субвенції з державного бюджету</t>
  </si>
  <si>
    <t>Субвенція з місцевого бюджету за рахунок залишку коштів медичної субвенції, що утворився на початок бюджетного періоду</t>
  </si>
  <si>
    <t>Субвенція з місцевого бюджету на здійснення підтримки окремих закладів та заходів у системі охорони здоров’я за рахунок відповідної субвенції з державного бюджету</t>
  </si>
  <si>
    <t>Пільгове медичне обслуговування осіб, які постраждали внаслідок Чорнобильської катастрофи</t>
  </si>
  <si>
    <t>0191</t>
  </si>
  <si>
    <t>Відшкодування різниці між розміром ціни (тарифу) на житлово-комунальні послуги, що затверджувалися або погоджувалися рішенням місцевого органу виконавчої влади та органу місцевого самоврядування, та розміром економічно обгрунтованих витрат на їх виробництво (надання)</t>
  </si>
  <si>
    <t>Грошова компенсація за належні для отримання жилі приміщення для сімей осіб, визначених абзацами 5-8 пункту 1 статті 10 Закону України «Про статус ветеранів війни, гарантії їх соціального захисту», для осіб з інвалідністю І-ІІ групи,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визначених пунктами 11-14 частини другої статті 7 Закону України «Про статус ветеранів війни, гарантії їх соціального захисту», та які потребують поліпшення житлових умов</t>
  </si>
  <si>
    <t>Грошова компенсація за належні для отримання жилі приміщення для внутрішньо переміщених осіб, які захищали незалежність, суверенітет та територіальну цілісність України і брали безпосередню участь в антитерористичній операції, забезпеченні її проведення, перебуваючи безпосередньо в районах антитерористичної операції у період її проведення, у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перебуваючи безпосередньо в районах та у період здійснення зазначених заходів, та визнані особами з інвалідністю внаслідок війни III групи відповідно до пунктів 11-14 частини другої статті 7 або учасниками бойових дій відповідно до пунктів 19-20 частини першої статті 6 Закону України "Про статус ветеранів війни, гарантії їх соціального захисту", та які потребують поліпшення житлових умов</t>
  </si>
  <si>
    <t>Субвенція з місцевого бюджету на виплату грошової компенсації за належні для отримання жилі приміщення для сімей осіб, визначених абзацами 5-8 пункту 1 статті 10 ЗУ "Про статус ветеранів війни, гарантії їх соціального захисту, для осіб з інвалідністю</t>
  </si>
  <si>
    <t xml:space="preserve">Субвенція з місцевого бюджету на виплату грошової компенсації за належні для отримання жилі приміщення для внутрішньо переміщених осіб, які захищали незалежність, суверенітет та територіальну цілісність України </t>
  </si>
  <si>
    <t>Субвенція з місцевого бюджету на проведення виборів місцевих рад та сільських, селищних, міських голів, за рахунок відповідної субвенції з державного бюджету</t>
  </si>
  <si>
    <t>Проведення місцевих виборів</t>
  </si>
  <si>
    <t>Звіт про виконання  бюджету по місту Борисполю за   2020 рік</t>
  </si>
  <si>
    <t xml:space="preserve">Надходження коштів з рахунків виборчих фондів </t>
  </si>
  <si>
    <t>Повернення коштів, наданих для виконання гарантійних зобов`язань за позичальників, що отримали кредити під місцеві гарантії</t>
  </si>
  <si>
    <t>Начальник фінансового управління                                   Світлана ЗАЄЦЬ</t>
  </si>
  <si>
    <t>Валентина ПОБЕРЕЖНА  6-13-79</t>
  </si>
  <si>
    <t>ЗАТВЕРДЖЕНО</t>
  </si>
  <si>
    <t xml:space="preserve">Рішення міської ради </t>
  </si>
  <si>
    <t>___________________</t>
  </si>
  <si>
    <t>23 лютого 2021 року</t>
  </si>
  <si>
    <t>№ 144-6-VIII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</si>
</sst>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₴_-;\-* #,##0.00_₴_-;_-* &quot;-&quot;??_₴_-;_-@_-"/>
    <numFmt numFmtId="165" formatCode="0.0"/>
    <numFmt numFmtId="166" formatCode="#,##0;\-#,##0"/>
    <numFmt numFmtId="167" formatCode="#,##0.0"/>
    <numFmt numFmtId="168" formatCode="_-* #,##0_₴_-;\-* #,##0_₴_-;_-* &quot;-&quot;??_₴_-;_-@_-"/>
  </numFmts>
  <fonts count="45" x14ac:knownFonts="1">
    <font>
      <sz val="10"/>
      <name val="Arial Cyr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8"/>
      <color indexed="62"/>
      <name val="Cambria"/>
      <family val="2"/>
      <charset val="204"/>
    </font>
    <font>
      <sz val="11"/>
      <color indexed="44"/>
      <name val="Calibri"/>
      <family val="2"/>
      <charset val="204"/>
    </font>
    <font>
      <b/>
      <sz val="11"/>
      <color indexed="44"/>
      <name val="Calibri"/>
      <family val="2"/>
      <charset val="204"/>
    </font>
    <font>
      <b/>
      <sz val="10"/>
      <name val="Arial Cyr"/>
      <charset val="204"/>
    </font>
    <font>
      <b/>
      <i/>
      <sz val="10"/>
      <name val="Arial Cyr"/>
      <charset val="204"/>
    </font>
    <font>
      <sz val="18"/>
      <name val="Arial Cyr"/>
      <charset val="204"/>
    </font>
    <font>
      <sz val="20"/>
      <name val="Arial Cyr"/>
      <charset val="204"/>
    </font>
    <font>
      <i/>
      <sz val="10"/>
      <name val="Arial Cyr"/>
      <charset val="204"/>
    </font>
    <font>
      <sz val="26"/>
      <name val="Times New Roman"/>
      <family val="1"/>
      <charset val="204"/>
    </font>
    <font>
      <sz val="28"/>
      <name val="Times New Roman"/>
      <family val="1"/>
      <charset val="204"/>
    </font>
    <font>
      <sz val="30"/>
      <name val="Times New Roman"/>
      <family val="1"/>
      <charset val="204"/>
    </font>
    <font>
      <i/>
      <sz val="30"/>
      <name val="Times New Roman"/>
      <family val="1"/>
      <charset val="204"/>
    </font>
    <font>
      <i/>
      <sz val="28"/>
      <name val="Times New Roman"/>
      <family val="1"/>
      <charset val="204"/>
    </font>
    <font>
      <sz val="26"/>
      <name val="Arial Cyr"/>
      <charset val="204"/>
    </font>
    <font>
      <sz val="28"/>
      <name val="Arial Cyr"/>
      <charset val="204"/>
    </font>
    <font>
      <sz val="12"/>
      <name val="Times New Roman Cyr"/>
      <family val="1"/>
      <charset val="204"/>
    </font>
    <font>
      <sz val="28"/>
      <color rgb="FF000000"/>
      <name val="Times New Roman"/>
      <family val="1"/>
      <charset val="204"/>
    </font>
    <font>
      <sz val="26"/>
      <color rgb="FF000000"/>
      <name val="Times New Roman"/>
      <family val="1"/>
      <charset val="204"/>
    </font>
    <font>
      <sz val="24"/>
      <color rgb="FF000000"/>
      <name val="Times New Roman"/>
      <family val="1"/>
      <charset val="204"/>
    </font>
    <font>
      <sz val="20"/>
      <color rgb="FF000000"/>
      <name val="Times New Roman"/>
      <family val="1"/>
      <charset val="204"/>
    </font>
    <font>
      <sz val="24"/>
      <name val="Times New Roman"/>
      <family val="1"/>
      <charset val="204"/>
    </font>
    <font>
      <sz val="22"/>
      <name val="Times New Roman"/>
      <family val="1"/>
      <charset val="204"/>
    </font>
    <font>
      <b/>
      <sz val="30"/>
      <name val="Times New Roman"/>
      <family val="1"/>
      <charset val="204"/>
    </font>
    <font>
      <b/>
      <sz val="28"/>
      <name val="Times New Roman"/>
      <family val="1"/>
      <charset val="204"/>
    </font>
    <font>
      <b/>
      <sz val="20"/>
      <name val="Arial Cyr"/>
      <charset val="204"/>
    </font>
    <font>
      <sz val="22"/>
      <name val="Arial Cyr"/>
      <charset val="204"/>
    </font>
    <font>
      <sz val="18.5"/>
      <color rgb="FF000000"/>
      <name val="Times New Roman"/>
      <family val="1"/>
      <charset val="204"/>
    </font>
    <font>
      <b/>
      <sz val="24"/>
      <name val="Times New Roman"/>
      <family val="1"/>
      <charset val="204"/>
    </font>
    <font>
      <u/>
      <sz val="28"/>
      <name val="Times New Roman"/>
      <family val="1"/>
      <charset val="204"/>
    </font>
    <font>
      <sz val="22"/>
      <color rgb="FF000000"/>
      <name val="Times New Roman"/>
      <family val="1"/>
      <charset val="204"/>
    </font>
    <font>
      <sz val="18"/>
      <name val="Times New Roman"/>
      <family val="1"/>
      <charset val="204"/>
    </font>
    <font>
      <sz val="14"/>
      <name val="Times New Roman"/>
      <family val="1"/>
      <charset val="204"/>
    </font>
  </fonts>
  <fills count="21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rgb="FFFFFFFF"/>
      </patternFill>
    </fill>
  </fills>
  <borders count="2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41">
    <xf numFmtId="0" fontId="0" fillId="0" borderId="0"/>
    <xf numFmtId="0" fontId="2" fillId="2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2" borderId="0" applyNumberFormat="0" applyBorder="0" applyAlignment="0" applyProtection="0"/>
    <xf numFmtId="0" fontId="2" fillId="7" borderId="0" applyNumberFormat="0" applyBorder="0" applyAlignment="0" applyProtection="0"/>
    <xf numFmtId="0" fontId="2" fillId="4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9" borderId="0" applyNumberFormat="0" applyBorder="0" applyAlignment="0" applyProtection="0"/>
    <xf numFmtId="0" fontId="2" fillId="8" borderId="0" applyNumberFormat="0" applyBorder="0" applyAlignment="0" applyProtection="0"/>
    <xf numFmtId="0" fontId="2" fillId="4" borderId="0" applyNumberFormat="0" applyBorder="0" applyAlignment="0" applyProtection="0"/>
    <xf numFmtId="0" fontId="14" fillId="12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9" borderId="0" applyNumberFormat="0" applyBorder="0" applyAlignment="0" applyProtection="0"/>
    <xf numFmtId="0" fontId="14" fillId="12" borderId="0" applyNumberFormat="0" applyBorder="0" applyAlignment="0" applyProtection="0"/>
    <xf numFmtId="0" fontId="14" fillId="4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2" borderId="0" applyNumberFormat="0" applyBorder="0" applyAlignment="0" applyProtection="0"/>
    <xf numFmtId="0" fontId="14" fillId="16" borderId="0" applyNumberFormat="0" applyBorder="0" applyAlignment="0" applyProtection="0"/>
    <xf numFmtId="0" fontId="3" fillId="4" borderId="1" applyNumberFormat="0" applyAlignment="0" applyProtection="0"/>
    <xf numFmtId="0" fontId="4" fillId="2" borderId="2" applyNumberFormat="0" applyAlignment="0" applyProtection="0"/>
    <xf numFmtId="0" fontId="5" fillId="2" borderId="1" applyNumberFormat="0" applyAlignment="0" applyProtection="0"/>
    <xf numFmtId="0" fontId="6" fillId="0" borderId="3" applyNumberFormat="0" applyFill="0" applyAlignment="0" applyProtection="0"/>
    <xf numFmtId="0" fontId="15" fillId="17" borderId="4" applyNumberFormat="0" applyAlignment="0" applyProtection="0"/>
    <xf numFmtId="0" fontId="13" fillId="0" borderId="0" applyNumberFormat="0" applyFill="0" applyBorder="0" applyAlignment="0" applyProtection="0"/>
    <xf numFmtId="0" fontId="7" fillId="11" borderId="0" applyNumberFormat="0" applyBorder="0" applyAlignment="0" applyProtection="0"/>
    <xf numFmtId="0" fontId="8" fillId="3" borderId="0" applyNumberFormat="0" applyBorder="0" applyAlignment="0" applyProtection="0"/>
    <xf numFmtId="0" fontId="9" fillId="0" borderId="0" applyNumberFormat="0" applyFill="0" applyBorder="0" applyAlignment="0" applyProtection="0"/>
    <xf numFmtId="0" fontId="1" fillId="6" borderId="5" applyNumberFormat="0" applyFont="0" applyAlignment="0" applyProtection="0"/>
    <xf numFmtId="0" fontId="4" fillId="18" borderId="2" applyNumberFormat="0" applyAlignment="0" applyProtection="0"/>
    <xf numFmtId="0" fontId="10" fillId="0" borderId="6" applyNumberFormat="0" applyFill="0" applyAlignment="0" applyProtection="0"/>
    <xf numFmtId="0" fontId="11" fillId="0" borderId="0" applyNumberFormat="0" applyFill="0" applyBorder="0" applyAlignment="0" applyProtection="0"/>
    <xf numFmtId="0" fontId="12" fillId="5" borderId="0" applyNumberFormat="0" applyBorder="0" applyAlignment="0" applyProtection="0"/>
    <xf numFmtId="0" fontId="28" fillId="0" borderId="0"/>
    <xf numFmtId="164" fontId="1" fillId="0" borderId="0" applyFont="0" applyFill="0" applyBorder="0" applyAlignment="0" applyProtection="0"/>
  </cellStyleXfs>
  <cellXfs count="131">
    <xf numFmtId="0" fontId="0" fillId="0" borderId="0" xfId="0"/>
    <xf numFmtId="0" fontId="16" fillId="0" borderId="0" xfId="0" applyFont="1"/>
    <xf numFmtId="0" fontId="17" fillId="19" borderId="0" xfId="0" applyFont="1" applyFill="1"/>
    <xf numFmtId="0" fontId="0" fillId="19" borderId="0" xfId="0" applyFill="1"/>
    <xf numFmtId="0" fontId="20" fillId="19" borderId="0" xfId="0" applyFont="1" applyFill="1"/>
    <xf numFmtId="0" fontId="16" fillId="19" borderId="0" xfId="0" applyFont="1" applyFill="1"/>
    <xf numFmtId="0" fontId="23" fillId="19" borderId="7" xfId="0" applyFont="1" applyFill="1" applyBorder="1" applyAlignment="1">
      <alignment horizontal="left" vertical="center" wrapText="1"/>
    </xf>
    <xf numFmtId="0" fontId="23" fillId="19" borderId="7" xfId="0" applyFont="1" applyFill="1" applyBorder="1" applyAlignment="1">
      <alignment vertical="center" wrapText="1"/>
    </xf>
    <xf numFmtId="0" fontId="23" fillId="19" borderId="7" xfId="0" applyNumberFormat="1" applyFont="1" applyFill="1" applyBorder="1" applyAlignment="1" applyProtection="1">
      <alignment horizontal="center" vertical="center"/>
    </xf>
    <xf numFmtId="0" fontId="26" fillId="0" borderId="0" xfId="0" applyFont="1"/>
    <xf numFmtId="0" fontId="23" fillId="19" borderId="7" xfId="0" applyFont="1" applyFill="1" applyBorder="1" applyAlignment="1">
      <alignment horizontal="center" vertical="center" wrapText="1"/>
    </xf>
    <xf numFmtId="49" fontId="23" fillId="19" borderId="7" xfId="0" applyNumberFormat="1" applyFont="1" applyFill="1" applyBorder="1" applyAlignment="1">
      <alignment horizontal="center" vertical="center" wrapText="1"/>
    </xf>
    <xf numFmtId="0" fontId="23" fillId="19" borderId="7" xfId="0" applyFont="1" applyFill="1" applyBorder="1" applyAlignment="1">
      <alignment horizontal="left" wrapText="1"/>
    </xf>
    <xf numFmtId="0" fontId="23" fillId="19" borderId="7" xfId="0" applyFont="1" applyFill="1" applyBorder="1" applyAlignment="1">
      <alignment wrapText="1"/>
    </xf>
    <xf numFmtId="0" fontId="23" fillId="19" borderId="7" xfId="0" applyFont="1" applyFill="1" applyBorder="1" applyAlignment="1">
      <alignment horizontal="left" vertical="top" wrapText="1"/>
    </xf>
    <xf numFmtId="0" fontId="23" fillId="19" borderId="7" xfId="0" applyNumberFormat="1" applyFont="1" applyFill="1" applyBorder="1" applyAlignment="1" applyProtection="1">
      <alignment horizontal="center"/>
    </xf>
    <xf numFmtId="0" fontId="22" fillId="19" borderId="11" xfId="39" applyFont="1" applyFill="1" applyBorder="1" applyAlignment="1" applyProtection="1">
      <alignment horizontal="left" wrapText="1"/>
    </xf>
    <xf numFmtId="0" fontId="23" fillId="19" borderId="11" xfId="39" applyFont="1" applyFill="1" applyBorder="1" applyAlignment="1" applyProtection="1">
      <alignment horizontal="left" wrapText="1"/>
    </xf>
    <xf numFmtId="0" fontId="0" fillId="19" borderId="0" xfId="0" applyFont="1" applyFill="1"/>
    <xf numFmtId="0" fontId="18" fillId="19" borderId="0" xfId="0" applyFont="1" applyFill="1" applyAlignment="1">
      <alignment horizontal="center"/>
    </xf>
    <xf numFmtId="0" fontId="26" fillId="19" borderId="0" xfId="0" applyFont="1" applyFill="1"/>
    <xf numFmtId="0" fontId="22" fillId="19" borderId="7" xfId="0" applyFont="1" applyFill="1" applyBorder="1" applyAlignment="1">
      <alignment wrapText="1"/>
    </xf>
    <xf numFmtId="0" fontId="23" fillId="19" borderId="7" xfId="0" applyFont="1" applyFill="1" applyBorder="1" applyAlignment="1">
      <alignment horizontal="center" vertical="center"/>
    </xf>
    <xf numFmtId="1" fontId="23" fillId="19" borderId="7" xfId="0" applyNumberFormat="1" applyFont="1" applyFill="1" applyBorder="1" applyAlignment="1" applyProtection="1">
      <alignment horizontal="center" vertical="center"/>
    </xf>
    <xf numFmtId="165" fontId="23" fillId="19" borderId="7" xfId="0" applyNumberFormat="1" applyFont="1" applyFill="1" applyBorder="1" applyAlignment="1" applyProtection="1">
      <alignment horizontal="center" vertical="center"/>
    </xf>
    <xf numFmtId="49" fontId="23" fillId="19" borderId="7" xfId="0" applyNumberFormat="1" applyFont="1" applyFill="1" applyBorder="1" applyAlignment="1">
      <alignment horizontal="center" vertical="center"/>
    </xf>
    <xf numFmtId="0" fontId="29" fillId="20" borderId="17" xfId="0" applyFont="1" applyFill="1" applyBorder="1" applyAlignment="1">
      <alignment horizontal="left" vertical="center" wrapText="1"/>
    </xf>
    <xf numFmtId="0" fontId="30" fillId="20" borderId="17" xfId="0" applyFont="1" applyFill="1" applyBorder="1" applyAlignment="1">
      <alignment horizontal="left" vertical="center" wrapText="1"/>
    </xf>
    <xf numFmtId="0" fontId="19" fillId="19" borderId="0" xfId="0" applyFont="1" applyFill="1" applyAlignment="1">
      <alignment horizontal="center"/>
    </xf>
    <xf numFmtId="0" fontId="29" fillId="20" borderId="18" xfId="0" applyFont="1" applyFill="1" applyBorder="1" applyAlignment="1">
      <alignment vertical="center" wrapText="1"/>
    </xf>
    <xf numFmtId="3" fontId="23" fillId="19" borderId="7" xfId="0" applyNumberFormat="1" applyFont="1" applyFill="1" applyBorder="1" applyAlignment="1" applyProtection="1">
      <alignment horizontal="center" vertical="center"/>
    </xf>
    <xf numFmtId="3" fontId="23" fillId="19" borderId="7" xfId="0" applyNumberFormat="1" applyFont="1" applyFill="1" applyBorder="1" applyAlignment="1">
      <alignment horizontal="left" vertical="center" wrapText="1"/>
    </xf>
    <xf numFmtId="3" fontId="22" fillId="19" borderId="7" xfId="0" applyNumberFormat="1" applyFont="1" applyFill="1" applyBorder="1" applyAlignment="1">
      <alignment horizontal="center" vertical="center" wrapText="1"/>
    </xf>
    <xf numFmtId="3" fontId="17" fillId="19" borderId="0" xfId="0" applyNumberFormat="1" applyFont="1" applyFill="1"/>
    <xf numFmtId="167" fontId="23" fillId="19" borderId="7" xfId="0" applyNumberFormat="1" applyFont="1" applyFill="1" applyBorder="1" applyAlignment="1" applyProtection="1">
      <alignment horizontal="center" vertical="center"/>
    </xf>
    <xf numFmtId="3" fontId="16" fillId="19" borderId="0" xfId="0" applyNumberFormat="1" applyFont="1" applyFill="1"/>
    <xf numFmtId="1" fontId="22" fillId="19" borderId="16" xfId="0" applyNumberFormat="1" applyFont="1" applyFill="1" applyBorder="1" applyAlignment="1" applyProtection="1">
      <alignment horizontal="center" vertical="center"/>
    </xf>
    <xf numFmtId="0" fontId="29" fillId="20" borderId="19" xfId="0" applyFont="1" applyFill="1" applyBorder="1" applyAlignment="1">
      <alignment horizontal="left" vertical="center" wrapText="1"/>
    </xf>
    <xf numFmtId="0" fontId="23" fillId="19" borderId="14" xfId="0" applyFont="1" applyFill="1" applyBorder="1" applyAlignment="1">
      <alignment horizontal="center" vertical="center" wrapText="1"/>
    </xf>
    <xf numFmtId="0" fontId="23" fillId="19" borderId="8" xfId="0" applyFont="1" applyFill="1" applyBorder="1" applyAlignment="1">
      <alignment horizontal="center" vertical="center" wrapText="1"/>
    </xf>
    <xf numFmtId="0" fontId="31" fillId="20" borderId="7" xfId="0" applyFont="1" applyFill="1" applyBorder="1" applyAlignment="1">
      <alignment vertical="center" wrapText="1"/>
    </xf>
    <xf numFmtId="0" fontId="32" fillId="20" borderId="7" xfId="0" applyFont="1" applyFill="1" applyBorder="1" applyAlignment="1">
      <alignment vertical="center" wrapText="1"/>
    </xf>
    <xf numFmtId="0" fontId="31" fillId="20" borderId="17" xfId="0" applyFont="1" applyFill="1" applyBorder="1" applyAlignment="1">
      <alignment horizontal="left" vertical="center" wrapText="1"/>
    </xf>
    <xf numFmtId="0" fontId="33" fillId="19" borderId="7" xfId="0" applyFont="1" applyFill="1" applyBorder="1" applyAlignment="1">
      <alignment horizontal="left" vertical="top" wrapText="1"/>
    </xf>
    <xf numFmtId="0" fontId="33" fillId="19" borderId="11" xfId="39" applyFont="1" applyFill="1" applyBorder="1" applyAlignment="1" applyProtection="1">
      <alignment horizontal="left" wrapText="1"/>
    </xf>
    <xf numFmtId="0" fontId="33" fillId="19" borderId="13" xfId="0" applyFont="1" applyFill="1" applyBorder="1" applyAlignment="1">
      <alignment horizontal="left" vertical="top" wrapText="1"/>
    </xf>
    <xf numFmtId="0" fontId="33" fillId="19" borderId="7" xfId="0" applyFont="1" applyFill="1" applyBorder="1" applyAlignment="1">
      <alignment wrapText="1"/>
    </xf>
    <xf numFmtId="0" fontId="31" fillId="20" borderId="7" xfId="0" applyFont="1" applyFill="1" applyBorder="1" applyAlignment="1">
      <alignment wrapText="1"/>
    </xf>
    <xf numFmtId="0" fontId="33" fillId="19" borderId="7" xfId="0" applyFont="1" applyFill="1" applyBorder="1" applyAlignment="1">
      <alignment vertical="center" wrapText="1"/>
    </xf>
    <xf numFmtId="0" fontId="33" fillId="19" borderId="7" xfId="0" applyFont="1" applyFill="1" applyBorder="1"/>
    <xf numFmtId="0" fontId="33" fillId="19" borderId="7" xfId="0" applyFont="1" applyFill="1" applyBorder="1" applyAlignment="1">
      <alignment vertical="justify" wrapText="1"/>
    </xf>
    <xf numFmtId="0" fontId="33" fillId="19" borderId="7" xfId="0" applyFont="1" applyFill="1" applyBorder="1" applyAlignment="1">
      <alignment horizontal="left" wrapText="1"/>
    </xf>
    <xf numFmtId="1" fontId="22" fillId="19" borderId="7" xfId="0" applyNumberFormat="1" applyFont="1" applyFill="1" applyBorder="1" applyAlignment="1" applyProtection="1">
      <alignment horizontal="center" vertical="center"/>
    </xf>
    <xf numFmtId="3" fontId="22" fillId="19" borderId="7" xfId="0" applyNumberFormat="1" applyFont="1" applyFill="1" applyBorder="1" applyAlignment="1" applyProtection="1">
      <alignment horizontal="center" vertical="center"/>
    </xf>
    <xf numFmtId="166" fontId="30" fillId="20" borderId="17" xfId="0" applyNumberFormat="1" applyFont="1" applyFill="1" applyBorder="1" applyAlignment="1">
      <alignment horizontal="left" vertical="center" wrapText="1"/>
    </xf>
    <xf numFmtId="166" fontId="22" fillId="19" borderId="17" xfId="0" applyNumberFormat="1" applyFont="1" applyFill="1" applyBorder="1" applyAlignment="1">
      <alignment horizontal="center" vertical="center" wrapText="1"/>
    </xf>
    <xf numFmtId="1" fontId="22" fillId="19" borderId="10" xfId="0" applyNumberFormat="1" applyFont="1" applyFill="1" applyBorder="1" applyAlignment="1" applyProtection="1">
      <alignment horizontal="center" vertical="center"/>
    </xf>
    <xf numFmtId="166" fontId="22" fillId="19" borderId="7" xfId="0" applyNumberFormat="1" applyFont="1" applyFill="1" applyBorder="1" applyAlignment="1" applyProtection="1">
      <alignment horizontal="center" vertical="center"/>
    </xf>
    <xf numFmtId="3" fontId="22" fillId="19" borderId="7" xfId="0" applyNumberFormat="1" applyFont="1" applyFill="1" applyBorder="1" applyAlignment="1">
      <alignment horizontal="center" vertical="center"/>
    </xf>
    <xf numFmtId="166" fontId="22" fillId="19" borderId="8" xfId="0" applyNumberFormat="1" applyFont="1" applyFill="1" applyBorder="1" applyAlignment="1" applyProtection="1">
      <alignment horizontal="center" vertical="center"/>
    </xf>
    <xf numFmtId="1" fontId="22" fillId="19" borderId="7" xfId="0" applyNumberFormat="1" applyFont="1" applyFill="1" applyBorder="1" applyAlignment="1">
      <alignment horizontal="center" vertical="center"/>
    </xf>
    <xf numFmtId="166" fontId="22" fillId="19" borderId="7" xfId="0" applyNumberFormat="1" applyFont="1" applyFill="1" applyBorder="1" applyAlignment="1">
      <alignment horizontal="center" vertical="center"/>
    </xf>
    <xf numFmtId="0" fontId="23" fillId="19" borderId="0" xfId="0" applyFont="1" applyFill="1" applyBorder="1" applyAlignment="1">
      <alignment horizontal="center"/>
    </xf>
    <xf numFmtId="0" fontId="23" fillId="19" borderId="7" xfId="0" applyFont="1" applyFill="1" applyBorder="1"/>
    <xf numFmtId="3" fontId="34" fillId="19" borderId="7" xfId="0" applyNumberFormat="1" applyFont="1" applyFill="1" applyBorder="1" applyAlignment="1">
      <alignment horizontal="center" vertical="center"/>
    </xf>
    <xf numFmtId="3" fontId="22" fillId="19" borderId="10" xfId="0" applyNumberFormat="1" applyFont="1" applyFill="1" applyBorder="1" applyAlignment="1" applyProtection="1">
      <alignment horizontal="center" vertical="center"/>
    </xf>
    <xf numFmtId="168" fontId="23" fillId="19" borderId="7" xfId="40" applyNumberFormat="1" applyFont="1" applyFill="1" applyBorder="1" applyAlignment="1" applyProtection="1">
      <alignment horizontal="center" vertical="center"/>
    </xf>
    <xf numFmtId="3" fontId="23" fillId="19" borderId="7" xfId="0" applyNumberFormat="1" applyFont="1" applyFill="1" applyBorder="1" applyAlignment="1">
      <alignment horizontal="center" vertical="center"/>
    </xf>
    <xf numFmtId="1" fontId="23" fillId="19" borderId="14" xfId="0" applyNumberFormat="1" applyFont="1" applyFill="1" applyBorder="1" applyAlignment="1" applyProtection="1">
      <alignment horizontal="center" vertical="center"/>
    </xf>
    <xf numFmtId="1" fontId="23" fillId="19" borderId="8" xfId="0" applyNumberFormat="1" applyFont="1" applyFill="1" applyBorder="1" applyAlignment="1" applyProtection="1">
      <alignment horizontal="center" vertical="center"/>
    </xf>
    <xf numFmtId="0" fontId="27" fillId="19" borderId="7" xfId="0" applyFont="1" applyFill="1" applyBorder="1" applyAlignment="1">
      <alignment horizontal="center"/>
    </xf>
    <xf numFmtId="166" fontId="22" fillId="19" borderId="0" xfId="0" applyNumberFormat="1" applyFont="1" applyFill="1" applyBorder="1" applyAlignment="1">
      <alignment horizontal="center" vertical="center" wrapText="1"/>
    </xf>
    <xf numFmtId="3" fontId="35" fillId="19" borderId="7" xfId="0" applyNumberFormat="1" applyFont="1" applyFill="1" applyBorder="1" applyAlignment="1">
      <alignment horizontal="left" vertical="center" wrapText="1"/>
    </xf>
    <xf numFmtId="3" fontId="35" fillId="19" borderId="7" xfId="0" applyNumberFormat="1" applyFont="1" applyFill="1" applyBorder="1" applyAlignment="1">
      <alignment horizontal="center" vertical="center" wrapText="1"/>
    </xf>
    <xf numFmtId="0" fontId="37" fillId="19" borderId="0" xfId="0" applyFont="1" applyFill="1"/>
    <xf numFmtId="3" fontId="38" fillId="19" borderId="0" xfId="0" applyNumberFormat="1" applyFont="1" applyFill="1"/>
    <xf numFmtId="0" fontId="39" fillId="20" borderId="7" xfId="0" applyFont="1" applyFill="1" applyBorder="1" applyAlignment="1">
      <alignment vertical="center" wrapText="1"/>
    </xf>
    <xf numFmtId="0" fontId="35" fillId="19" borderId="7" xfId="0" applyFont="1" applyFill="1" applyBorder="1" applyAlignment="1">
      <alignment vertical="center" wrapText="1"/>
    </xf>
    <xf numFmtId="0" fontId="35" fillId="19" borderId="7" xfId="0" applyFont="1" applyFill="1" applyBorder="1" applyAlignment="1">
      <alignment horizontal="center" vertical="center" wrapText="1"/>
    </xf>
    <xf numFmtId="0" fontId="36" fillId="19" borderId="11" xfId="39" applyFont="1" applyFill="1" applyBorder="1" applyAlignment="1" applyProtection="1">
      <alignment horizontal="left" wrapText="1"/>
    </xf>
    <xf numFmtId="166" fontId="22" fillId="19" borderId="16" xfId="0" applyNumberFormat="1" applyFont="1" applyFill="1" applyBorder="1" applyAlignment="1" applyProtection="1">
      <alignment horizontal="center" vertical="center"/>
    </xf>
    <xf numFmtId="0" fontId="40" fillId="19" borderId="7" xfId="0" applyFont="1" applyFill="1" applyBorder="1"/>
    <xf numFmtId="0" fontId="40" fillId="19" borderId="7" xfId="0" applyFont="1" applyFill="1" applyBorder="1" applyAlignment="1">
      <alignment horizontal="left" vertical="top" wrapText="1"/>
    </xf>
    <xf numFmtId="49" fontId="35" fillId="19" borderId="7" xfId="0" applyNumberFormat="1" applyFont="1" applyFill="1" applyBorder="1" applyAlignment="1">
      <alignment horizontal="center" vertical="center" wrapText="1"/>
    </xf>
    <xf numFmtId="0" fontId="22" fillId="19" borderId="7" xfId="0" applyNumberFormat="1" applyFont="1" applyFill="1" applyBorder="1" applyAlignment="1" applyProtection="1">
      <alignment horizontal="center" vertical="center"/>
    </xf>
    <xf numFmtId="0" fontId="23" fillId="19" borderId="0" xfId="0" applyFont="1" applyFill="1" applyBorder="1" applyAlignment="1">
      <alignment horizontal="center"/>
    </xf>
    <xf numFmtId="0" fontId="24" fillId="0" borderId="7" xfId="0" applyFont="1" applyFill="1" applyBorder="1" applyAlignment="1">
      <alignment horizontal="center" vertical="center" wrapText="1"/>
    </xf>
    <xf numFmtId="0" fontId="17" fillId="0" borderId="0" xfId="0" applyFont="1" applyFill="1"/>
    <xf numFmtId="167" fontId="25" fillId="19" borderId="7" xfId="0" applyNumberFormat="1" applyFont="1" applyFill="1" applyBorder="1" applyAlignment="1" applyProtection="1">
      <alignment horizontal="center" vertical="center"/>
    </xf>
    <xf numFmtId="1" fontId="27" fillId="19" borderId="0" xfId="0" applyNumberFormat="1" applyFont="1" applyFill="1" applyAlignment="1">
      <alignment horizontal="center"/>
    </xf>
    <xf numFmtId="0" fontId="24" fillId="19" borderId="7" xfId="0" applyFont="1" applyFill="1" applyBorder="1" applyAlignment="1">
      <alignment horizontal="center" vertical="center" wrapText="1"/>
    </xf>
    <xf numFmtId="0" fontId="29" fillId="19" borderId="7" xfId="0" applyFont="1" applyFill="1" applyBorder="1" applyAlignment="1">
      <alignment horizontal="center" vertical="center" wrapText="1"/>
    </xf>
    <xf numFmtId="0" fontId="30" fillId="19" borderId="7" xfId="0" applyFont="1" applyFill="1" applyBorder="1" applyAlignment="1">
      <alignment horizontal="center" vertical="center" wrapText="1"/>
    </xf>
    <xf numFmtId="0" fontId="0" fillId="19" borderId="0" xfId="0" applyFont="1" applyFill="1" applyAlignment="1">
      <alignment horizontal="center"/>
    </xf>
    <xf numFmtId="0" fontId="22" fillId="19" borderId="0" xfId="0" applyFont="1" applyFill="1" applyAlignment="1">
      <alignment horizontal="center"/>
    </xf>
    <xf numFmtId="0" fontId="22" fillId="19" borderId="0" xfId="0" applyFont="1" applyFill="1" applyBorder="1" applyAlignment="1">
      <alignment horizontal="left"/>
    </xf>
    <xf numFmtId="0" fontId="22" fillId="19" borderId="0" xfId="0" applyFont="1" applyFill="1" applyBorder="1" applyAlignment="1"/>
    <xf numFmtId="0" fontId="41" fillId="19" borderId="0" xfId="0" applyFont="1" applyFill="1" applyBorder="1" applyAlignment="1"/>
    <xf numFmtId="1" fontId="25" fillId="19" borderId="7" xfId="0" applyNumberFormat="1" applyFont="1" applyFill="1" applyBorder="1" applyAlignment="1" applyProtection="1">
      <alignment horizontal="center" vertical="center"/>
    </xf>
    <xf numFmtId="3" fontId="22" fillId="19" borderId="17" xfId="0" applyNumberFormat="1" applyFont="1" applyFill="1" applyBorder="1" applyAlignment="1">
      <alignment horizontal="center" vertical="center" wrapText="1"/>
    </xf>
    <xf numFmtId="3" fontId="22" fillId="19" borderId="10" xfId="0" applyNumberFormat="1" applyFont="1" applyFill="1" applyBorder="1" applyAlignment="1">
      <alignment horizontal="center" vertical="center"/>
    </xf>
    <xf numFmtId="1" fontId="22" fillId="19" borderId="0" xfId="0" applyNumberFormat="1" applyFont="1" applyFill="1" applyAlignment="1">
      <alignment horizontal="center"/>
    </xf>
    <xf numFmtId="0" fontId="31" fillId="20" borderId="19" xfId="0" applyFont="1" applyFill="1" applyBorder="1" applyAlignment="1">
      <alignment horizontal="left" vertical="center" wrapText="1"/>
    </xf>
    <xf numFmtId="49" fontId="23" fillId="19" borderId="14" xfId="0" applyNumberFormat="1" applyFont="1" applyFill="1" applyBorder="1" applyAlignment="1">
      <alignment horizontal="center" vertical="center" wrapText="1"/>
    </xf>
    <xf numFmtId="3" fontId="23" fillId="19" borderId="14" xfId="0" applyNumberFormat="1" applyFont="1" applyFill="1" applyBorder="1" applyAlignment="1">
      <alignment horizontal="center" vertical="center"/>
    </xf>
    <xf numFmtId="167" fontId="23" fillId="19" borderId="14" xfId="0" applyNumberFormat="1" applyFont="1" applyFill="1" applyBorder="1" applyAlignment="1" applyProtection="1">
      <alignment horizontal="center" vertical="center"/>
    </xf>
    <xf numFmtId="165" fontId="23" fillId="19" borderId="14" xfId="0" applyNumberFormat="1" applyFont="1" applyFill="1" applyBorder="1" applyAlignment="1" applyProtection="1">
      <alignment horizontal="center" vertical="center"/>
    </xf>
    <xf numFmtId="3" fontId="23" fillId="19" borderId="14" xfId="0" applyNumberFormat="1" applyFont="1" applyFill="1" applyBorder="1" applyAlignment="1" applyProtection="1">
      <alignment horizontal="center" vertical="center"/>
    </xf>
    <xf numFmtId="0" fontId="42" fillId="20" borderId="20" xfId="0" applyFont="1" applyFill="1" applyBorder="1" applyAlignment="1">
      <alignment vertical="center" wrapText="1"/>
    </xf>
    <xf numFmtId="0" fontId="30" fillId="20" borderId="7" xfId="0" applyFont="1" applyFill="1" applyBorder="1" applyAlignment="1">
      <alignment horizontal="center" wrapText="1"/>
    </xf>
    <xf numFmtId="0" fontId="43" fillId="0" borderId="0" xfId="0" applyFont="1" applyAlignment="1">
      <alignment horizontal="justify" vertical="center"/>
    </xf>
    <xf numFmtId="0" fontId="33" fillId="19" borderId="0" xfId="0" applyFont="1" applyFill="1" applyAlignment="1">
      <alignment horizontal="left"/>
    </xf>
    <xf numFmtId="0" fontId="33" fillId="19" borderId="0" xfId="0" applyFont="1" applyFill="1" applyAlignment="1"/>
    <xf numFmtId="0" fontId="44" fillId="0" borderId="0" xfId="0" applyFont="1" applyAlignment="1">
      <alignment horizontal="left" vertical="center" indent="15"/>
    </xf>
    <xf numFmtId="0" fontId="23" fillId="19" borderId="0" xfId="0" applyFont="1" applyFill="1" applyBorder="1" applyAlignment="1"/>
    <xf numFmtId="0" fontId="23" fillId="19" borderId="12" xfId="0" applyFont="1" applyFill="1" applyBorder="1" applyAlignment="1">
      <alignment horizontal="right"/>
    </xf>
    <xf numFmtId="0" fontId="23" fillId="19" borderId="10" xfId="0" applyFont="1" applyFill="1" applyBorder="1" applyAlignment="1">
      <alignment horizontal="right"/>
    </xf>
    <xf numFmtId="49" fontId="21" fillId="19" borderId="7" xfId="0" applyNumberFormat="1" applyFont="1" applyFill="1" applyBorder="1" applyAlignment="1" applyProtection="1">
      <alignment horizontal="center" vertical="center" wrapText="1"/>
      <protection locked="0"/>
    </xf>
    <xf numFmtId="49" fontId="21" fillId="19" borderId="7" xfId="0" applyNumberFormat="1" applyFont="1" applyFill="1" applyBorder="1" applyAlignment="1" applyProtection="1">
      <alignment horizontal="center" wrapText="1"/>
      <protection locked="0"/>
    </xf>
    <xf numFmtId="49" fontId="21" fillId="19" borderId="12" xfId="0" applyNumberFormat="1" applyFont="1" applyFill="1" applyBorder="1" applyAlignment="1" applyProtection="1">
      <alignment horizontal="center" vertical="center" wrapText="1"/>
      <protection locked="0"/>
    </xf>
    <xf numFmtId="49" fontId="21" fillId="19" borderId="10" xfId="0" applyNumberFormat="1" applyFont="1" applyFill="1" applyBorder="1" applyAlignment="1" applyProtection="1">
      <alignment horizontal="center" vertical="center" wrapText="1"/>
      <protection locked="0"/>
    </xf>
    <xf numFmtId="0" fontId="21" fillId="19" borderId="7" xfId="0" applyFont="1" applyFill="1" applyBorder="1" applyAlignment="1" applyProtection="1">
      <alignment horizontal="center" vertical="center" wrapText="1"/>
      <protection locked="0"/>
    </xf>
    <xf numFmtId="0" fontId="21" fillId="19" borderId="14" xfId="0" applyFont="1" applyFill="1" applyBorder="1" applyAlignment="1">
      <alignment horizontal="center" vertical="center" wrapText="1"/>
    </xf>
    <xf numFmtId="0" fontId="21" fillId="19" borderId="15" xfId="0" applyFont="1" applyFill="1" applyBorder="1" applyAlignment="1">
      <alignment horizontal="center" vertical="center" wrapText="1"/>
    </xf>
    <xf numFmtId="0" fontId="21" fillId="19" borderId="8" xfId="0" applyFont="1" applyFill="1" applyBorder="1" applyAlignment="1">
      <alignment horizontal="center" vertical="center" wrapText="1"/>
    </xf>
    <xf numFmtId="0" fontId="21" fillId="19" borderId="7" xfId="0" applyFont="1" applyFill="1" applyBorder="1" applyAlignment="1">
      <alignment horizontal="center" vertical="center" wrapText="1"/>
    </xf>
    <xf numFmtId="49" fontId="22" fillId="19" borderId="7" xfId="0" applyNumberFormat="1" applyFont="1" applyFill="1" applyBorder="1" applyAlignment="1" applyProtection="1">
      <alignment horizontal="center" vertical="center" wrapText="1"/>
      <protection locked="0"/>
    </xf>
    <xf numFmtId="0" fontId="23" fillId="19" borderId="9" xfId="0" applyFont="1" applyFill="1" applyBorder="1" applyAlignment="1">
      <alignment horizontal="center" vertical="center"/>
    </xf>
    <xf numFmtId="0" fontId="23" fillId="19" borderId="12" xfId="0" applyFont="1" applyFill="1" applyBorder="1" applyAlignment="1">
      <alignment horizontal="center" vertical="center"/>
    </xf>
    <xf numFmtId="0" fontId="23" fillId="19" borderId="10" xfId="0" applyFont="1" applyFill="1" applyBorder="1" applyAlignment="1">
      <alignment horizontal="center" vertical="center"/>
    </xf>
    <xf numFmtId="0" fontId="22" fillId="19" borderId="0" xfId="0" applyFont="1" applyFill="1" applyBorder="1" applyAlignment="1">
      <alignment wrapText="1"/>
    </xf>
  </cellXfs>
  <cellStyles count="41">
    <cellStyle name="20% - Акцент1 2" xfId="1"/>
    <cellStyle name="20% - Акцент2 2" xfId="2"/>
    <cellStyle name="20% - Акцент3 2" xfId="3"/>
    <cellStyle name="20% - Акцент4 2" xfId="4"/>
    <cellStyle name="20% - Акцент5 2" xfId="5"/>
    <cellStyle name="20% - Акцент6 2" xfId="6"/>
    <cellStyle name="40% - Акцент1 2" xfId="7"/>
    <cellStyle name="40% - Акцент2 2" xfId="8"/>
    <cellStyle name="40% - Акцент3 2" xfId="9"/>
    <cellStyle name="40% - Акцент4 2" xfId="10"/>
    <cellStyle name="40% - Акцент5 2" xfId="11"/>
    <cellStyle name="40% - Акцент6 2" xfId="12"/>
    <cellStyle name="60% - Акцент1 2" xfId="13"/>
    <cellStyle name="60% - Акцент2 2" xfId="14"/>
    <cellStyle name="60% - Акцент3 2" xfId="15"/>
    <cellStyle name="60% - Акцент4 2" xfId="16"/>
    <cellStyle name="60% - Акцент5 2" xfId="17"/>
    <cellStyle name="60% - Акцент6 2" xfId="18"/>
    <cellStyle name="Акцент1 2" xfId="19"/>
    <cellStyle name="Акцент2 2" xfId="20"/>
    <cellStyle name="Акцент3 2" xfId="21"/>
    <cellStyle name="Акцент4 2" xfId="22"/>
    <cellStyle name="Акцент5 2" xfId="23"/>
    <cellStyle name="Акцент6 2" xfId="24"/>
    <cellStyle name="Ввод  2" xfId="25"/>
    <cellStyle name="Вывод 2" xfId="26"/>
    <cellStyle name="Вычисление 2" xfId="27"/>
    <cellStyle name="Итог 2" xfId="28"/>
    <cellStyle name="Контрольная ячейка 2" xfId="29"/>
    <cellStyle name="Название 2" xfId="30"/>
    <cellStyle name="Нейтральный 2" xfId="31"/>
    <cellStyle name="Обычный" xfId="0" builtinId="0"/>
    <cellStyle name="Обычный_ZV1PIV98" xfId="39"/>
    <cellStyle name="Плохой 2" xfId="32"/>
    <cellStyle name="Пояснение 2" xfId="33"/>
    <cellStyle name="Примечание 2" xfId="34"/>
    <cellStyle name="Результат 1" xfId="35"/>
    <cellStyle name="Связанная ячейка 2" xfId="36"/>
    <cellStyle name="Текст предупреждения 2" xfId="37"/>
    <cellStyle name="Финансовый" xfId="40" builtinId="3"/>
    <cellStyle name="Хороший 2" xfId="3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3158218</xdr:colOff>
      <xdr:row>156</xdr:row>
      <xdr:rowOff>0</xdr:rowOff>
    </xdr:from>
    <xdr:to>
      <xdr:col>0</xdr:col>
      <xdr:colOff>5703387</xdr:colOff>
      <xdr:row>156</xdr:row>
      <xdr:rowOff>28575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3158218" y="179572920"/>
          <a:ext cx="2545169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3076575</xdr:colOff>
      <xdr:row>156</xdr:row>
      <xdr:rowOff>0</xdr:rowOff>
    </xdr:from>
    <xdr:to>
      <xdr:col>0</xdr:col>
      <xdr:colOff>5621744</xdr:colOff>
      <xdr:row>156</xdr:row>
      <xdr:rowOff>28575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3076575" y="179572920"/>
          <a:ext cx="2545169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3076575</xdr:colOff>
      <xdr:row>156</xdr:row>
      <xdr:rowOff>0</xdr:rowOff>
    </xdr:from>
    <xdr:to>
      <xdr:col>0</xdr:col>
      <xdr:colOff>5621744</xdr:colOff>
      <xdr:row>156</xdr:row>
      <xdr:rowOff>28575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3076575" y="179572920"/>
          <a:ext cx="2545169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3076575</xdr:colOff>
      <xdr:row>156</xdr:row>
      <xdr:rowOff>0</xdr:rowOff>
    </xdr:from>
    <xdr:to>
      <xdr:col>0</xdr:col>
      <xdr:colOff>5621744</xdr:colOff>
      <xdr:row>156</xdr:row>
      <xdr:rowOff>28575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3076575" y="179572920"/>
          <a:ext cx="2545169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L178"/>
  <sheetViews>
    <sheetView tabSelected="1" view="pageBreakPreview" zoomScale="32" zoomScaleNormal="66" zoomScaleSheetLayoutView="32" zoomScalePageLayoutView="62" workbookViewId="0">
      <pane ySplit="10" topLeftCell="A11" activePane="bottomLeft" state="frozen"/>
      <selection pane="bottomLeft" activeCell="I4" sqref="I4"/>
    </sheetView>
  </sheetViews>
  <sheetFormatPr defaultRowHeight="35.25" x14ac:dyDescent="0.5"/>
  <cols>
    <col min="1" max="1" width="93.28515625" style="18" customWidth="1"/>
    <col min="2" max="2" width="29.7109375" style="19" customWidth="1"/>
    <col min="3" max="3" width="42.42578125" style="93" customWidth="1"/>
    <col min="4" max="4" width="35" style="94" customWidth="1"/>
    <col min="5" max="5" width="25.140625" style="28" customWidth="1"/>
    <col min="6" max="6" width="38.140625" style="93" customWidth="1"/>
    <col min="7" max="7" width="35.5703125" style="94" customWidth="1"/>
    <col min="8" max="8" width="29.140625" style="28" customWidth="1"/>
    <col min="9" max="9" width="39.5703125" style="93" customWidth="1"/>
    <col min="10" max="10" width="33.140625" style="93" customWidth="1"/>
    <col min="11" max="11" width="27.7109375" style="28" customWidth="1"/>
    <col min="12" max="12" width="25.140625" customWidth="1"/>
  </cols>
  <sheetData>
    <row r="1" spans="1:12" ht="57.6" customHeight="1" x14ac:dyDescent="0.5">
      <c r="I1" s="95" t="s">
        <v>151</v>
      </c>
    </row>
    <row r="2" spans="1:12" ht="58.15" customHeight="1" x14ac:dyDescent="0.5">
      <c r="I2" s="96" t="s">
        <v>152</v>
      </c>
      <c r="J2" s="96"/>
    </row>
    <row r="3" spans="1:12" ht="48.6" customHeight="1" x14ac:dyDescent="0.5">
      <c r="I3" s="96" t="s">
        <v>175</v>
      </c>
      <c r="J3" s="96"/>
    </row>
    <row r="4" spans="1:12" s="3" customFormat="1" ht="45" customHeight="1" x14ac:dyDescent="0.55000000000000004">
      <c r="D4" s="114"/>
      <c r="E4" s="114"/>
      <c r="F4" s="114"/>
      <c r="G4" s="114"/>
      <c r="H4" s="114"/>
      <c r="I4" s="130" t="s">
        <v>176</v>
      </c>
      <c r="J4" s="97"/>
      <c r="K4" s="114"/>
    </row>
    <row r="5" spans="1:12" s="3" customFormat="1" ht="45" customHeight="1" x14ac:dyDescent="0.55000000000000004">
      <c r="A5" s="62"/>
      <c r="B5" s="85"/>
      <c r="C5" s="85"/>
      <c r="D5" s="114" t="s">
        <v>167</v>
      </c>
      <c r="E5" s="114"/>
      <c r="F5" s="114"/>
      <c r="G5" s="85"/>
      <c r="H5" s="85"/>
      <c r="I5" s="85"/>
      <c r="J5" s="85"/>
      <c r="K5" s="85"/>
      <c r="L5" s="113" t="s">
        <v>172</v>
      </c>
    </row>
    <row r="6" spans="1:12" s="3" customFormat="1" ht="38.25" x14ac:dyDescent="0.55000000000000004">
      <c r="A6" s="127"/>
      <c r="B6" s="128"/>
      <c r="C6" s="128"/>
      <c r="D6" s="128"/>
      <c r="E6" s="128"/>
      <c r="F6" s="128"/>
      <c r="G6" s="128"/>
      <c r="H6" s="129"/>
      <c r="I6" s="115"/>
      <c r="J6" s="115"/>
      <c r="K6" s="116"/>
      <c r="L6" s="113" t="s">
        <v>173</v>
      </c>
    </row>
    <row r="7" spans="1:12" s="9" customFormat="1" ht="45" customHeight="1" x14ac:dyDescent="0.45">
      <c r="A7" s="117" t="s">
        <v>0</v>
      </c>
      <c r="B7" s="118" t="s">
        <v>28</v>
      </c>
      <c r="C7" s="119"/>
      <c r="D7" s="119"/>
      <c r="E7" s="120"/>
      <c r="F7" s="121"/>
      <c r="G7" s="121"/>
      <c r="H7" s="121"/>
      <c r="I7" s="121"/>
      <c r="J7" s="121"/>
      <c r="K7" s="121"/>
      <c r="L7" s="113" t="s">
        <v>174</v>
      </c>
    </row>
    <row r="8" spans="1:12" s="9" customFormat="1" ht="12.75" customHeight="1" x14ac:dyDescent="0.45">
      <c r="A8" s="117"/>
      <c r="B8" s="118"/>
      <c r="C8" s="122" t="s">
        <v>135</v>
      </c>
      <c r="D8" s="126" t="s">
        <v>1</v>
      </c>
      <c r="E8" s="117" t="s">
        <v>27</v>
      </c>
      <c r="F8" s="125" t="s">
        <v>136</v>
      </c>
      <c r="G8" s="126" t="s">
        <v>1</v>
      </c>
      <c r="H8" s="117" t="s">
        <v>27</v>
      </c>
      <c r="I8" s="125" t="s">
        <v>135</v>
      </c>
      <c r="J8" s="117" t="s">
        <v>1</v>
      </c>
      <c r="K8" s="117" t="s">
        <v>27</v>
      </c>
      <c r="L8" s="113" t="s">
        <v>153</v>
      </c>
    </row>
    <row r="9" spans="1:12" s="9" customFormat="1" ht="12.75" customHeight="1" x14ac:dyDescent="0.45">
      <c r="A9" s="117"/>
      <c r="B9" s="118"/>
      <c r="C9" s="123"/>
      <c r="D9" s="126"/>
      <c r="E9" s="117"/>
      <c r="F9" s="125"/>
      <c r="G9" s="126"/>
      <c r="H9" s="117"/>
      <c r="I9" s="125"/>
      <c r="J9" s="117"/>
      <c r="K9" s="117"/>
      <c r="L9" s="20"/>
    </row>
    <row r="10" spans="1:12" s="9" customFormat="1" ht="175.15" customHeight="1" x14ac:dyDescent="0.45">
      <c r="A10" s="117"/>
      <c r="B10" s="118"/>
      <c r="C10" s="124"/>
      <c r="D10" s="126"/>
      <c r="E10" s="117"/>
      <c r="F10" s="125"/>
      <c r="G10" s="126"/>
      <c r="H10" s="117"/>
      <c r="I10" s="125"/>
      <c r="J10" s="117"/>
      <c r="K10" s="117"/>
      <c r="L10" s="20"/>
    </row>
    <row r="11" spans="1:12" ht="37.9" customHeight="1" x14ac:dyDescent="0.55000000000000004">
      <c r="A11" s="8">
        <v>1</v>
      </c>
      <c r="B11" s="15">
        <v>2</v>
      </c>
      <c r="C11" s="8">
        <v>3</v>
      </c>
      <c r="D11" s="84">
        <v>4</v>
      </c>
      <c r="E11" s="8">
        <v>5</v>
      </c>
      <c r="F11" s="8">
        <v>6</v>
      </c>
      <c r="G11" s="84">
        <v>7</v>
      </c>
      <c r="H11" s="8">
        <v>8</v>
      </c>
      <c r="I11" s="8">
        <v>9</v>
      </c>
      <c r="J11" s="8">
        <v>10</v>
      </c>
      <c r="K11" s="8">
        <v>11</v>
      </c>
      <c r="L11" s="3"/>
    </row>
    <row r="12" spans="1:12" s="1" customFormat="1" ht="75" customHeight="1" x14ac:dyDescent="0.2">
      <c r="A12" s="6" t="s">
        <v>2</v>
      </c>
      <c r="B12" s="10">
        <v>11010000</v>
      </c>
      <c r="C12" s="23">
        <v>339200000</v>
      </c>
      <c r="D12" s="52">
        <v>361878799</v>
      </c>
      <c r="E12" s="24">
        <f>D12/C12*100</f>
        <v>106.68596668632075</v>
      </c>
      <c r="F12" s="23">
        <v>0</v>
      </c>
      <c r="G12" s="52">
        <v>0</v>
      </c>
      <c r="H12" s="24">
        <v>0</v>
      </c>
      <c r="I12" s="23">
        <f>C12+F12</f>
        <v>339200000</v>
      </c>
      <c r="J12" s="23">
        <f>D12+G12</f>
        <v>361878799</v>
      </c>
      <c r="K12" s="24">
        <f>J12/I12*100</f>
        <v>106.68596668632075</v>
      </c>
      <c r="L12" s="5"/>
    </row>
    <row r="13" spans="1:12" s="1" customFormat="1" ht="51.75" customHeight="1" x14ac:dyDescent="0.2">
      <c r="A13" s="6" t="s">
        <v>3</v>
      </c>
      <c r="B13" s="10">
        <v>11020000</v>
      </c>
      <c r="C13" s="23">
        <v>250000</v>
      </c>
      <c r="D13" s="52">
        <v>1508542</v>
      </c>
      <c r="E13" s="24" t="s">
        <v>56</v>
      </c>
      <c r="F13" s="23">
        <v>0</v>
      </c>
      <c r="G13" s="52">
        <v>0</v>
      </c>
      <c r="H13" s="24">
        <v>0</v>
      </c>
      <c r="I13" s="23">
        <f>C13+F13</f>
        <v>250000</v>
      </c>
      <c r="J13" s="23">
        <f>D13+G13</f>
        <v>1508542</v>
      </c>
      <c r="K13" s="24" t="s">
        <v>56</v>
      </c>
      <c r="L13" s="5"/>
    </row>
    <row r="14" spans="1:12" s="1" customFormat="1" ht="74.45" customHeight="1" x14ac:dyDescent="0.2">
      <c r="A14" s="6" t="s">
        <v>128</v>
      </c>
      <c r="B14" s="10">
        <v>13010000</v>
      </c>
      <c r="C14" s="23">
        <v>0</v>
      </c>
      <c r="D14" s="52">
        <v>354</v>
      </c>
      <c r="E14" s="24">
        <v>0</v>
      </c>
      <c r="F14" s="23">
        <v>0</v>
      </c>
      <c r="G14" s="52">
        <v>0</v>
      </c>
      <c r="H14" s="24">
        <v>0</v>
      </c>
      <c r="I14" s="23">
        <f t="shared" ref="I14:I60" si="0">C14+F14</f>
        <v>0</v>
      </c>
      <c r="J14" s="23">
        <v>0</v>
      </c>
      <c r="K14" s="24">
        <v>0</v>
      </c>
      <c r="L14" s="5"/>
    </row>
    <row r="15" spans="1:12" s="1" customFormat="1" ht="75" customHeight="1" x14ac:dyDescent="0.2">
      <c r="A15" s="6" t="s">
        <v>4</v>
      </c>
      <c r="B15" s="10">
        <v>13020000</v>
      </c>
      <c r="C15" s="23">
        <v>0</v>
      </c>
      <c r="D15" s="52">
        <v>1448</v>
      </c>
      <c r="E15" s="24">
        <v>0</v>
      </c>
      <c r="F15" s="23">
        <v>0</v>
      </c>
      <c r="G15" s="52">
        <v>0</v>
      </c>
      <c r="H15" s="24">
        <v>0</v>
      </c>
      <c r="I15" s="23">
        <f t="shared" si="0"/>
        <v>0</v>
      </c>
      <c r="J15" s="23">
        <f>D15+G15</f>
        <v>1448</v>
      </c>
      <c r="K15" s="24">
        <v>0</v>
      </c>
      <c r="L15" s="5"/>
    </row>
    <row r="16" spans="1:12" s="1" customFormat="1" ht="55.9" customHeight="1" x14ac:dyDescent="0.2">
      <c r="A16" s="6" t="s">
        <v>5</v>
      </c>
      <c r="B16" s="10">
        <v>13030000</v>
      </c>
      <c r="C16" s="23">
        <v>30000</v>
      </c>
      <c r="D16" s="52">
        <v>22744</v>
      </c>
      <c r="E16" s="24">
        <f t="shared" ref="E16:E84" si="1">D16/C16*100</f>
        <v>75.813333333333333</v>
      </c>
      <c r="F16" s="23">
        <v>0</v>
      </c>
      <c r="G16" s="52">
        <v>0</v>
      </c>
      <c r="H16" s="24">
        <v>0</v>
      </c>
      <c r="I16" s="23">
        <f t="shared" si="0"/>
        <v>30000</v>
      </c>
      <c r="J16" s="23">
        <f>D16+G16</f>
        <v>22744</v>
      </c>
      <c r="K16" s="24">
        <f t="shared" ref="K16:K60" si="2">J16/I16*100</f>
        <v>75.813333333333333</v>
      </c>
      <c r="L16" s="5"/>
    </row>
    <row r="17" spans="1:12" s="1" customFormat="1" ht="78.599999999999994" customHeight="1" x14ac:dyDescent="0.2">
      <c r="A17" s="6" t="s">
        <v>58</v>
      </c>
      <c r="B17" s="10">
        <v>14021900</v>
      </c>
      <c r="C17" s="23">
        <v>6300000</v>
      </c>
      <c r="D17" s="52">
        <v>8048188</v>
      </c>
      <c r="E17" s="24">
        <f t="shared" si="1"/>
        <v>127.74901587301588</v>
      </c>
      <c r="F17" s="23">
        <v>0</v>
      </c>
      <c r="G17" s="52">
        <v>0</v>
      </c>
      <c r="H17" s="24">
        <v>0</v>
      </c>
      <c r="I17" s="23">
        <f t="shared" si="0"/>
        <v>6300000</v>
      </c>
      <c r="J17" s="23">
        <f>D17+G17</f>
        <v>8048188</v>
      </c>
      <c r="K17" s="24">
        <f t="shared" si="2"/>
        <v>127.74901587301588</v>
      </c>
      <c r="L17" s="5"/>
    </row>
    <row r="18" spans="1:12" s="1" customFormat="1" ht="120.6" customHeight="1" x14ac:dyDescent="0.2">
      <c r="A18" s="6" t="s">
        <v>59</v>
      </c>
      <c r="B18" s="10">
        <v>14031900</v>
      </c>
      <c r="C18" s="23">
        <v>26500000</v>
      </c>
      <c r="D18" s="52">
        <v>28123782</v>
      </c>
      <c r="E18" s="24">
        <f t="shared" si="1"/>
        <v>106.12747924528303</v>
      </c>
      <c r="F18" s="23">
        <v>0</v>
      </c>
      <c r="G18" s="52">
        <v>0</v>
      </c>
      <c r="H18" s="24">
        <v>0</v>
      </c>
      <c r="I18" s="23">
        <f t="shared" si="0"/>
        <v>26500000</v>
      </c>
      <c r="J18" s="23">
        <f>D18+G18</f>
        <v>28123782</v>
      </c>
      <c r="K18" s="24">
        <f t="shared" si="2"/>
        <v>106.12747924528303</v>
      </c>
      <c r="L18" s="5"/>
    </row>
    <row r="19" spans="1:12" ht="156" customHeight="1" x14ac:dyDescent="0.2">
      <c r="A19" s="6" t="s">
        <v>60</v>
      </c>
      <c r="B19" s="10">
        <v>14040000</v>
      </c>
      <c r="C19" s="23">
        <v>24500000</v>
      </c>
      <c r="D19" s="52">
        <v>25199954</v>
      </c>
      <c r="E19" s="24">
        <f t="shared" si="1"/>
        <v>102.85695510204083</v>
      </c>
      <c r="F19" s="23">
        <v>0</v>
      </c>
      <c r="G19" s="52">
        <v>0</v>
      </c>
      <c r="H19" s="24">
        <v>0</v>
      </c>
      <c r="I19" s="23">
        <f t="shared" si="0"/>
        <v>24500000</v>
      </c>
      <c r="J19" s="23">
        <f t="shared" ref="J19:J38" si="3">G19+D19</f>
        <v>25199954</v>
      </c>
      <c r="K19" s="24">
        <f t="shared" si="2"/>
        <v>102.85695510204083</v>
      </c>
      <c r="L19" s="3"/>
    </row>
    <row r="20" spans="1:12" s="1" customFormat="1" ht="39" customHeight="1" x14ac:dyDescent="0.2">
      <c r="A20" s="6" t="s">
        <v>6</v>
      </c>
      <c r="B20" s="10">
        <v>18000000</v>
      </c>
      <c r="C20" s="23">
        <v>147350000</v>
      </c>
      <c r="D20" s="52">
        <v>143303941</v>
      </c>
      <c r="E20" s="24">
        <f t="shared" si="1"/>
        <v>97.254116728876824</v>
      </c>
      <c r="F20" s="23">
        <v>0</v>
      </c>
      <c r="G20" s="52">
        <v>0</v>
      </c>
      <c r="H20" s="24">
        <v>0</v>
      </c>
      <c r="I20" s="23">
        <f t="shared" si="0"/>
        <v>147350000</v>
      </c>
      <c r="J20" s="23">
        <f t="shared" si="3"/>
        <v>143303941</v>
      </c>
      <c r="K20" s="24">
        <f t="shared" si="2"/>
        <v>97.254116728876824</v>
      </c>
      <c r="L20" s="5"/>
    </row>
    <row r="21" spans="1:12" ht="49.9" customHeight="1" x14ac:dyDescent="0.2">
      <c r="A21" s="6" t="s">
        <v>7</v>
      </c>
      <c r="B21" s="10">
        <v>18010000</v>
      </c>
      <c r="C21" s="23">
        <v>4500000</v>
      </c>
      <c r="D21" s="52">
        <v>5464615</v>
      </c>
      <c r="E21" s="24">
        <f t="shared" si="1"/>
        <v>121.4358888888889</v>
      </c>
      <c r="F21" s="23">
        <v>0</v>
      </c>
      <c r="G21" s="52">
        <v>0</v>
      </c>
      <c r="H21" s="24">
        <v>0</v>
      </c>
      <c r="I21" s="23">
        <f t="shared" si="0"/>
        <v>4500000</v>
      </c>
      <c r="J21" s="23">
        <f t="shared" si="3"/>
        <v>5464615</v>
      </c>
      <c r="K21" s="24">
        <f t="shared" si="2"/>
        <v>121.4358888888889</v>
      </c>
      <c r="L21" s="3"/>
    </row>
    <row r="22" spans="1:12" ht="41.45" customHeight="1" x14ac:dyDescent="0.2">
      <c r="A22" s="6" t="s">
        <v>31</v>
      </c>
      <c r="B22" s="10">
        <v>18010000</v>
      </c>
      <c r="C22" s="23">
        <v>54000000</v>
      </c>
      <c r="D22" s="52">
        <v>50601439</v>
      </c>
      <c r="E22" s="24">
        <f t="shared" si="1"/>
        <v>93.706368518518531</v>
      </c>
      <c r="F22" s="23">
        <v>0</v>
      </c>
      <c r="G22" s="52">
        <v>0</v>
      </c>
      <c r="H22" s="24">
        <v>0</v>
      </c>
      <c r="I22" s="23">
        <f t="shared" si="0"/>
        <v>54000000</v>
      </c>
      <c r="J22" s="23">
        <f t="shared" si="3"/>
        <v>50601439</v>
      </c>
      <c r="K22" s="24">
        <f t="shared" si="2"/>
        <v>93.706368518518531</v>
      </c>
      <c r="L22" s="3"/>
    </row>
    <row r="23" spans="1:12" s="1" customFormat="1" ht="46.15" customHeight="1" x14ac:dyDescent="0.2">
      <c r="A23" s="6" t="s">
        <v>32</v>
      </c>
      <c r="B23" s="10">
        <v>18010000</v>
      </c>
      <c r="C23" s="23">
        <v>850000</v>
      </c>
      <c r="D23" s="52">
        <v>317349</v>
      </c>
      <c r="E23" s="24">
        <f t="shared" si="1"/>
        <v>37.33517647058823</v>
      </c>
      <c r="F23" s="23">
        <v>0</v>
      </c>
      <c r="G23" s="52">
        <v>0</v>
      </c>
      <c r="H23" s="24">
        <v>0</v>
      </c>
      <c r="I23" s="23">
        <f t="shared" si="0"/>
        <v>850000</v>
      </c>
      <c r="J23" s="23">
        <f t="shared" si="3"/>
        <v>317349</v>
      </c>
      <c r="K23" s="24">
        <f t="shared" si="2"/>
        <v>37.33517647058823</v>
      </c>
      <c r="L23" s="5"/>
    </row>
    <row r="24" spans="1:12" s="1" customFormat="1" ht="52.9" customHeight="1" x14ac:dyDescent="0.2">
      <c r="A24" s="6" t="s">
        <v>8</v>
      </c>
      <c r="B24" s="10">
        <v>18030000</v>
      </c>
      <c r="C24" s="23">
        <v>2500000</v>
      </c>
      <c r="D24" s="52">
        <v>1355311</v>
      </c>
      <c r="E24" s="24">
        <f t="shared" si="1"/>
        <v>54.212439999999994</v>
      </c>
      <c r="F24" s="23">
        <v>0</v>
      </c>
      <c r="G24" s="52">
        <v>0</v>
      </c>
      <c r="H24" s="24">
        <v>0</v>
      </c>
      <c r="I24" s="23">
        <f t="shared" si="0"/>
        <v>2500000</v>
      </c>
      <c r="J24" s="23">
        <f t="shared" si="3"/>
        <v>1355311</v>
      </c>
      <c r="K24" s="24">
        <f t="shared" si="2"/>
        <v>54.212439999999994</v>
      </c>
      <c r="L24" s="5"/>
    </row>
    <row r="25" spans="1:12" s="1" customFormat="1" ht="54" customHeight="1" x14ac:dyDescent="0.2">
      <c r="A25" s="6" t="s">
        <v>9</v>
      </c>
      <c r="B25" s="10">
        <v>18050000</v>
      </c>
      <c r="C25" s="23">
        <v>85500000</v>
      </c>
      <c r="D25" s="52">
        <v>85565227</v>
      </c>
      <c r="E25" s="24">
        <f t="shared" si="1"/>
        <v>100.07628888888888</v>
      </c>
      <c r="F25" s="23">
        <v>0</v>
      </c>
      <c r="G25" s="52">
        <v>0</v>
      </c>
      <c r="H25" s="24">
        <v>0</v>
      </c>
      <c r="I25" s="23">
        <f t="shared" si="0"/>
        <v>85500000</v>
      </c>
      <c r="J25" s="23">
        <f t="shared" si="3"/>
        <v>85565227</v>
      </c>
      <c r="K25" s="24">
        <f t="shared" si="2"/>
        <v>100.07628888888888</v>
      </c>
      <c r="L25" s="5"/>
    </row>
    <row r="26" spans="1:12" s="1" customFormat="1" ht="49.15" customHeight="1" x14ac:dyDescent="0.2">
      <c r="A26" s="6" t="s">
        <v>10</v>
      </c>
      <c r="B26" s="10">
        <v>19010000</v>
      </c>
      <c r="C26" s="23">
        <v>0</v>
      </c>
      <c r="D26" s="52">
        <v>0</v>
      </c>
      <c r="E26" s="24">
        <v>0</v>
      </c>
      <c r="F26" s="23">
        <v>70000</v>
      </c>
      <c r="G26" s="52">
        <v>71060</v>
      </c>
      <c r="H26" s="24">
        <f t="shared" ref="H26" si="4">G26/F26*100</f>
        <v>101.51428571428571</v>
      </c>
      <c r="I26" s="23">
        <f t="shared" si="0"/>
        <v>70000</v>
      </c>
      <c r="J26" s="23">
        <f t="shared" si="3"/>
        <v>71060</v>
      </c>
      <c r="K26" s="24">
        <f t="shared" si="2"/>
        <v>101.51428571428571</v>
      </c>
      <c r="L26" s="5"/>
    </row>
    <row r="27" spans="1:12" s="1" customFormat="1" ht="153.6" customHeight="1" x14ac:dyDescent="0.2">
      <c r="A27" s="6" t="s">
        <v>33</v>
      </c>
      <c r="B27" s="10">
        <v>21010300</v>
      </c>
      <c r="C27" s="23">
        <v>400000</v>
      </c>
      <c r="D27" s="52">
        <v>418573</v>
      </c>
      <c r="E27" s="24">
        <f t="shared" si="1"/>
        <v>104.64325000000001</v>
      </c>
      <c r="F27" s="23">
        <v>0</v>
      </c>
      <c r="G27" s="52">
        <v>0</v>
      </c>
      <c r="H27" s="24">
        <v>0</v>
      </c>
      <c r="I27" s="23">
        <f t="shared" si="0"/>
        <v>400000</v>
      </c>
      <c r="J27" s="23">
        <f t="shared" si="3"/>
        <v>418573</v>
      </c>
      <c r="K27" s="24">
        <f t="shared" si="2"/>
        <v>104.64325000000001</v>
      </c>
      <c r="L27" s="5"/>
    </row>
    <row r="28" spans="1:12" s="1" customFormat="1" ht="77.45" customHeight="1" x14ac:dyDescent="0.2">
      <c r="A28" s="6" t="s">
        <v>11</v>
      </c>
      <c r="B28" s="10">
        <v>21050000</v>
      </c>
      <c r="C28" s="23">
        <v>0</v>
      </c>
      <c r="D28" s="52">
        <v>19361157</v>
      </c>
      <c r="E28" s="24">
        <v>0</v>
      </c>
      <c r="F28" s="23">
        <v>0</v>
      </c>
      <c r="G28" s="52">
        <v>0</v>
      </c>
      <c r="H28" s="24">
        <v>0</v>
      </c>
      <c r="I28" s="23">
        <f t="shared" si="0"/>
        <v>0</v>
      </c>
      <c r="J28" s="23">
        <f t="shared" si="3"/>
        <v>19361157</v>
      </c>
      <c r="K28" s="24">
        <v>0</v>
      </c>
      <c r="L28" s="5"/>
    </row>
    <row r="29" spans="1:12" s="1" customFormat="1" ht="79.150000000000006" customHeight="1" x14ac:dyDescent="0.2">
      <c r="A29" s="6" t="s">
        <v>34</v>
      </c>
      <c r="B29" s="10">
        <v>21081100</v>
      </c>
      <c r="C29" s="23">
        <v>180000</v>
      </c>
      <c r="D29" s="52">
        <v>139734</v>
      </c>
      <c r="E29" s="24">
        <f t="shared" si="1"/>
        <v>77.63</v>
      </c>
      <c r="F29" s="23">
        <v>0</v>
      </c>
      <c r="G29" s="52">
        <v>0</v>
      </c>
      <c r="H29" s="24">
        <v>0</v>
      </c>
      <c r="I29" s="23">
        <f t="shared" si="0"/>
        <v>180000</v>
      </c>
      <c r="J29" s="23">
        <f t="shared" si="3"/>
        <v>139734</v>
      </c>
      <c r="K29" s="24">
        <f t="shared" si="2"/>
        <v>77.63</v>
      </c>
      <c r="L29" s="5"/>
    </row>
    <row r="30" spans="1:12" s="1" customFormat="1" ht="200.25" customHeight="1" x14ac:dyDescent="0.2">
      <c r="A30" s="6" t="s">
        <v>35</v>
      </c>
      <c r="B30" s="10">
        <v>21081500</v>
      </c>
      <c r="C30" s="23">
        <v>100000</v>
      </c>
      <c r="D30" s="52">
        <v>37813</v>
      </c>
      <c r="E30" s="24">
        <f t="shared" si="1"/>
        <v>37.813000000000002</v>
      </c>
      <c r="F30" s="23">
        <v>0</v>
      </c>
      <c r="G30" s="52">
        <v>0</v>
      </c>
      <c r="H30" s="24">
        <v>0</v>
      </c>
      <c r="I30" s="23">
        <f t="shared" si="0"/>
        <v>100000</v>
      </c>
      <c r="J30" s="23">
        <f t="shared" si="3"/>
        <v>37813</v>
      </c>
      <c r="K30" s="24">
        <f t="shared" si="2"/>
        <v>37.813000000000002</v>
      </c>
      <c r="L30" s="5"/>
    </row>
    <row r="31" spans="1:12" ht="150.75" customHeight="1" x14ac:dyDescent="0.2">
      <c r="A31" s="6" t="s">
        <v>12</v>
      </c>
      <c r="B31" s="10">
        <v>21110000</v>
      </c>
      <c r="C31" s="23">
        <v>0</v>
      </c>
      <c r="D31" s="52">
        <v>0</v>
      </c>
      <c r="E31" s="24">
        <v>0</v>
      </c>
      <c r="F31" s="23">
        <v>0</v>
      </c>
      <c r="G31" s="52">
        <v>0</v>
      </c>
      <c r="H31" s="24">
        <v>0</v>
      </c>
      <c r="I31" s="23">
        <f t="shared" si="0"/>
        <v>0</v>
      </c>
      <c r="J31" s="23">
        <f t="shared" si="3"/>
        <v>0</v>
      </c>
      <c r="K31" s="24">
        <v>0</v>
      </c>
      <c r="L31" s="3"/>
    </row>
    <row r="32" spans="1:12" s="1" customFormat="1" ht="165.6" customHeight="1" x14ac:dyDescent="0.2">
      <c r="A32" s="6" t="s">
        <v>36</v>
      </c>
      <c r="B32" s="10">
        <v>22010300</v>
      </c>
      <c r="C32" s="23">
        <v>450000</v>
      </c>
      <c r="D32" s="52">
        <v>190037</v>
      </c>
      <c r="E32" s="24">
        <f t="shared" si="1"/>
        <v>42.230444444444444</v>
      </c>
      <c r="F32" s="23">
        <v>0</v>
      </c>
      <c r="G32" s="52">
        <v>0</v>
      </c>
      <c r="H32" s="24">
        <v>0</v>
      </c>
      <c r="I32" s="23">
        <f t="shared" si="0"/>
        <v>450000</v>
      </c>
      <c r="J32" s="23">
        <f t="shared" si="3"/>
        <v>190037</v>
      </c>
      <c r="K32" s="24">
        <f t="shared" si="2"/>
        <v>42.230444444444444</v>
      </c>
      <c r="L32" s="5"/>
    </row>
    <row r="33" spans="1:12" s="1" customFormat="1" ht="87" customHeight="1" x14ac:dyDescent="0.2">
      <c r="A33" s="6" t="s">
        <v>13</v>
      </c>
      <c r="B33" s="10">
        <v>22012500</v>
      </c>
      <c r="C33" s="23">
        <v>6900000</v>
      </c>
      <c r="D33" s="52">
        <v>6015984</v>
      </c>
      <c r="E33" s="24">
        <f t="shared" si="1"/>
        <v>87.188173913043471</v>
      </c>
      <c r="F33" s="23">
        <v>0</v>
      </c>
      <c r="G33" s="52">
        <v>0</v>
      </c>
      <c r="H33" s="24">
        <v>0</v>
      </c>
      <c r="I33" s="23">
        <f t="shared" si="0"/>
        <v>6900000</v>
      </c>
      <c r="J33" s="23">
        <f t="shared" si="3"/>
        <v>6015984</v>
      </c>
      <c r="K33" s="24">
        <f t="shared" si="2"/>
        <v>87.188173913043471</v>
      </c>
      <c r="L33" s="5"/>
    </row>
    <row r="34" spans="1:12" s="1" customFormat="1" ht="122.25" customHeight="1" x14ac:dyDescent="0.2">
      <c r="A34" s="6" t="s">
        <v>37</v>
      </c>
      <c r="B34" s="10">
        <v>22012600</v>
      </c>
      <c r="C34" s="23">
        <v>210000</v>
      </c>
      <c r="D34" s="52">
        <v>338938</v>
      </c>
      <c r="E34" s="24">
        <f t="shared" si="1"/>
        <v>161.39904761904762</v>
      </c>
      <c r="F34" s="23">
        <v>0</v>
      </c>
      <c r="G34" s="52">
        <v>0</v>
      </c>
      <c r="H34" s="24">
        <v>0</v>
      </c>
      <c r="I34" s="23">
        <f t="shared" si="0"/>
        <v>210000</v>
      </c>
      <c r="J34" s="23">
        <f t="shared" si="3"/>
        <v>338938</v>
      </c>
      <c r="K34" s="24">
        <f t="shared" si="2"/>
        <v>161.39904761904762</v>
      </c>
      <c r="L34" s="5"/>
    </row>
    <row r="35" spans="1:12" s="1" customFormat="1" ht="311.45" customHeight="1" x14ac:dyDescent="0.2">
      <c r="A35" s="6" t="s">
        <v>45</v>
      </c>
      <c r="B35" s="10">
        <v>22012900</v>
      </c>
      <c r="C35" s="23">
        <v>25000</v>
      </c>
      <c r="D35" s="23">
        <v>4200</v>
      </c>
      <c r="E35" s="24">
        <f t="shared" si="1"/>
        <v>16.8</v>
      </c>
      <c r="F35" s="23">
        <v>0</v>
      </c>
      <c r="G35" s="52">
        <v>0</v>
      </c>
      <c r="H35" s="24">
        <v>0</v>
      </c>
      <c r="I35" s="23">
        <f t="shared" si="0"/>
        <v>25000</v>
      </c>
      <c r="J35" s="23">
        <f t="shared" si="3"/>
        <v>4200</v>
      </c>
      <c r="K35" s="24">
        <f t="shared" si="2"/>
        <v>16.8</v>
      </c>
      <c r="L35" s="5"/>
    </row>
    <row r="36" spans="1:12" s="1" customFormat="1" ht="159" customHeight="1" x14ac:dyDescent="0.2">
      <c r="A36" s="6" t="s">
        <v>38</v>
      </c>
      <c r="B36" s="10">
        <v>22080400</v>
      </c>
      <c r="C36" s="23">
        <v>6300000</v>
      </c>
      <c r="D36" s="52">
        <v>6676570</v>
      </c>
      <c r="E36" s="24">
        <f t="shared" si="1"/>
        <v>105.97730158730158</v>
      </c>
      <c r="F36" s="23">
        <v>0</v>
      </c>
      <c r="G36" s="52">
        <v>0</v>
      </c>
      <c r="H36" s="24">
        <v>0</v>
      </c>
      <c r="I36" s="23">
        <f t="shared" si="0"/>
        <v>6300000</v>
      </c>
      <c r="J36" s="23">
        <f t="shared" si="3"/>
        <v>6676570</v>
      </c>
      <c r="K36" s="24">
        <f t="shared" si="2"/>
        <v>105.97730158730158</v>
      </c>
      <c r="L36" s="5"/>
    </row>
    <row r="37" spans="1:12" s="1" customFormat="1" ht="51" customHeight="1" x14ac:dyDescent="0.2">
      <c r="A37" s="6" t="s">
        <v>14</v>
      </c>
      <c r="B37" s="10">
        <v>22090000</v>
      </c>
      <c r="C37" s="23">
        <v>400000</v>
      </c>
      <c r="D37" s="52">
        <v>323350</v>
      </c>
      <c r="E37" s="24">
        <f t="shared" si="1"/>
        <v>80.837499999999991</v>
      </c>
      <c r="F37" s="23">
        <v>0</v>
      </c>
      <c r="G37" s="52">
        <v>0</v>
      </c>
      <c r="H37" s="24">
        <v>0</v>
      </c>
      <c r="I37" s="23">
        <f t="shared" si="0"/>
        <v>400000</v>
      </c>
      <c r="J37" s="23">
        <f t="shared" si="3"/>
        <v>323350</v>
      </c>
      <c r="K37" s="24">
        <f t="shared" si="2"/>
        <v>80.837499999999991</v>
      </c>
      <c r="L37" s="5"/>
    </row>
    <row r="38" spans="1:12" s="1" customFormat="1" ht="58.9" customHeight="1" x14ac:dyDescent="0.2">
      <c r="A38" s="6" t="s">
        <v>39</v>
      </c>
      <c r="B38" s="10">
        <v>24060300</v>
      </c>
      <c r="C38" s="23">
        <v>0</v>
      </c>
      <c r="D38" s="52">
        <v>1161861</v>
      </c>
      <c r="E38" s="24">
        <v>0</v>
      </c>
      <c r="F38" s="23">
        <v>0</v>
      </c>
      <c r="G38" s="52">
        <v>0</v>
      </c>
      <c r="H38" s="24">
        <v>0</v>
      </c>
      <c r="I38" s="23">
        <f t="shared" si="0"/>
        <v>0</v>
      </c>
      <c r="J38" s="23">
        <f t="shared" si="3"/>
        <v>1161861</v>
      </c>
      <c r="K38" s="24">
        <v>0</v>
      </c>
      <c r="L38" s="5"/>
    </row>
    <row r="39" spans="1:12" s="1" customFormat="1" ht="81.599999999999994" customHeight="1" x14ac:dyDescent="0.2">
      <c r="A39" s="6" t="s">
        <v>168</v>
      </c>
      <c r="B39" s="10">
        <v>24060600</v>
      </c>
      <c r="C39" s="23">
        <v>0</v>
      </c>
      <c r="D39" s="52">
        <v>1312</v>
      </c>
      <c r="E39" s="24">
        <v>0</v>
      </c>
      <c r="F39" s="23">
        <v>0</v>
      </c>
      <c r="G39" s="52">
        <v>0</v>
      </c>
      <c r="H39" s="24">
        <v>0</v>
      </c>
      <c r="I39" s="23">
        <f t="shared" ref="I39" si="5">C39+F39</f>
        <v>0</v>
      </c>
      <c r="J39" s="23">
        <f t="shared" ref="J39" si="6">G39+D39</f>
        <v>1312</v>
      </c>
      <c r="K39" s="24">
        <v>1</v>
      </c>
      <c r="L39" s="5"/>
    </row>
    <row r="40" spans="1:12" s="1" customFormat="1" ht="277.14999999999998" customHeight="1" x14ac:dyDescent="0.2">
      <c r="A40" s="6" t="s">
        <v>133</v>
      </c>
      <c r="B40" s="10">
        <v>24062200</v>
      </c>
      <c r="C40" s="23">
        <v>0</v>
      </c>
      <c r="D40" s="52">
        <v>5798</v>
      </c>
      <c r="E40" s="24">
        <v>0</v>
      </c>
      <c r="F40" s="23">
        <v>0</v>
      </c>
      <c r="G40" s="52">
        <v>0</v>
      </c>
      <c r="H40" s="24">
        <v>0</v>
      </c>
      <c r="I40" s="23">
        <f t="shared" si="0"/>
        <v>0</v>
      </c>
      <c r="J40" s="23">
        <f>D40+G40</f>
        <v>5798</v>
      </c>
      <c r="K40" s="24">
        <v>0</v>
      </c>
      <c r="L40" s="5"/>
    </row>
    <row r="41" spans="1:12" ht="113.25" customHeight="1" x14ac:dyDescent="0.2">
      <c r="A41" s="6" t="s">
        <v>40</v>
      </c>
      <c r="B41" s="10">
        <v>24170000</v>
      </c>
      <c r="C41" s="23">
        <v>0</v>
      </c>
      <c r="D41" s="52">
        <v>0</v>
      </c>
      <c r="E41" s="24">
        <v>0</v>
      </c>
      <c r="F41" s="23">
        <v>1200000</v>
      </c>
      <c r="G41" s="52">
        <v>17809416</v>
      </c>
      <c r="H41" s="24" t="s">
        <v>56</v>
      </c>
      <c r="I41" s="23">
        <f t="shared" si="0"/>
        <v>1200000</v>
      </c>
      <c r="J41" s="23">
        <f t="shared" ref="J41:J60" si="7">G41+D41</f>
        <v>17809416</v>
      </c>
      <c r="K41" s="24" t="s">
        <v>56</v>
      </c>
      <c r="L41" s="3"/>
    </row>
    <row r="42" spans="1:12" ht="145.15" customHeight="1" x14ac:dyDescent="0.2">
      <c r="A42" s="6" t="s">
        <v>15</v>
      </c>
      <c r="B42" s="10">
        <v>25010000</v>
      </c>
      <c r="C42" s="23">
        <v>0</v>
      </c>
      <c r="D42" s="52">
        <v>0</v>
      </c>
      <c r="E42" s="24">
        <v>0</v>
      </c>
      <c r="F42" s="23">
        <v>12452062</v>
      </c>
      <c r="G42" s="52">
        <v>12507128</v>
      </c>
      <c r="H42" s="24">
        <f>G42/F42*100</f>
        <v>100.44222394652387</v>
      </c>
      <c r="I42" s="23">
        <f t="shared" si="0"/>
        <v>12452062</v>
      </c>
      <c r="J42" s="23">
        <f t="shared" si="7"/>
        <v>12507128</v>
      </c>
      <c r="K42" s="24">
        <f t="shared" si="2"/>
        <v>100.44222394652387</v>
      </c>
      <c r="L42" s="3"/>
    </row>
    <row r="43" spans="1:12" ht="90" customHeight="1" x14ac:dyDescent="0.2">
      <c r="A43" s="6" t="s">
        <v>41</v>
      </c>
      <c r="B43" s="10">
        <v>25020000</v>
      </c>
      <c r="C43" s="23">
        <v>0</v>
      </c>
      <c r="D43" s="52">
        <v>0</v>
      </c>
      <c r="E43" s="24">
        <v>0</v>
      </c>
      <c r="F43" s="23">
        <v>3134135</v>
      </c>
      <c r="G43" s="52">
        <v>3294005</v>
      </c>
      <c r="H43" s="24">
        <f t="shared" ref="H43:H53" si="8">G43/F43*100</f>
        <v>105.10092896445111</v>
      </c>
      <c r="I43" s="23">
        <f t="shared" si="0"/>
        <v>3134135</v>
      </c>
      <c r="J43" s="23">
        <f t="shared" si="7"/>
        <v>3294005</v>
      </c>
      <c r="K43" s="24">
        <f t="shared" si="2"/>
        <v>105.10092896445111</v>
      </c>
      <c r="L43" s="3"/>
    </row>
    <row r="44" spans="1:12" s="1" customFormat="1" ht="232.9" customHeight="1" x14ac:dyDescent="0.2">
      <c r="A44" s="14" t="s">
        <v>42</v>
      </c>
      <c r="B44" s="10">
        <v>31010200</v>
      </c>
      <c r="C44" s="23">
        <v>5000</v>
      </c>
      <c r="D44" s="52">
        <v>9740</v>
      </c>
      <c r="E44" s="24">
        <f t="shared" si="1"/>
        <v>194.79999999999998</v>
      </c>
      <c r="F44" s="23">
        <v>0</v>
      </c>
      <c r="G44" s="52">
        <v>0</v>
      </c>
      <c r="H44" s="24">
        <v>0</v>
      </c>
      <c r="I44" s="23">
        <f t="shared" si="0"/>
        <v>5000</v>
      </c>
      <c r="J44" s="23">
        <f t="shared" si="7"/>
        <v>9740</v>
      </c>
      <c r="K44" s="24">
        <f t="shared" si="2"/>
        <v>194.79999999999998</v>
      </c>
      <c r="L44" s="5"/>
    </row>
    <row r="45" spans="1:12" ht="159" customHeight="1" x14ac:dyDescent="0.2">
      <c r="A45" s="6" t="s">
        <v>16</v>
      </c>
      <c r="B45" s="10">
        <v>31030000</v>
      </c>
      <c r="C45" s="23">
        <v>0</v>
      </c>
      <c r="D45" s="52">
        <v>0</v>
      </c>
      <c r="E45" s="24">
        <v>0</v>
      </c>
      <c r="F45" s="23">
        <v>0</v>
      </c>
      <c r="G45" s="52">
        <v>302294</v>
      </c>
      <c r="H45" s="24">
        <v>0</v>
      </c>
      <c r="I45" s="23">
        <f t="shared" si="0"/>
        <v>0</v>
      </c>
      <c r="J45" s="23">
        <f t="shared" si="7"/>
        <v>302294</v>
      </c>
      <c r="K45" s="24">
        <v>0</v>
      </c>
      <c r="L45" s="3"/>
    </row>
    <row r="46" spans="1:12" ht="62.45" customHeight="1" x14ac:dyDescent="0.2">
      <c r="A46" s="6" t="s">
        <v>17</v>
      </c>
      <c r="B46" s="10">
        <v>33010000</v>
      </c>
      <c r="C46" s="23">
        <v>0</v>
      </c>
      <c r="D46" s="52">
        <v>0</v>
      </c>
      <c r="E46" s="24">
        <v>0</v>
      </c>
      <c r="F46" s="23">
        <v>250000</v>
      </c>
      <c r="G46" s="52">
        <v>2399319</v>
      </c>
      <c r="H46" s="24" t="s">
        <v>56</v>
      </c>
      <c r="I46" s="23">
        <f t="shared" si="0"/>
        <v>250000</v>
      </c>
      <c r="J46" s="23">
        <f t="shared" si="7"/>
        <v>2399319</v>
      </c>
      <c r="K46" s="24" t="s">
        <v>56</v>
      </c>
      <c r="L46" s="3"/>
    </row>
    <row r="47" spans="1:12" ht="199.9" customHeight="1" x14ac:dyDescent="0.2">
      <c r="A47" s="6" t="s">
        <v>43</v>
      </c>
      <c r="B47" s="10">
        <v>50110000</v>
      </c>
      <c r="C47" s="23">
        <v>0</v>
      </c>
      <c r="D47" s="52">
        <v>0</v>
      </c>
      <c r="E47" s="24">
        <v>0</v>
      </c>
      <c r="F47" s="23">
        <v>2100000</v>
      </c>
      <c r="G47" s="52">
        <v>1991084</v>
      </c>
      <c r="H47" s="24">
        <f t="shared" si="8"/>
        <v>94.813523809523815</v>
      </c>
      <c r="I47" s="23">
        <f t="shared" si="0"/>
        <v>2100000</v>
      </c>
      <c r="J47" s="23">
        <f t="shared" si="7"/>
        <v>1991084</v>
      </c>
      <c r="K47" s="24">
        <f t="shared" si="2"/>
        <v>94.813523809523815</v>
      </c>
      <c r="L47" s="3"/>
    </row>
    <row r="48" spans="1:12" ht="84" customHeight="1" x14ac:dyDescent="0.2">
      <c r="A48" s="6" t="s">
        <v>18</v>
      </c>
      <c r="B48" s="10">
        <v>90010100</v>
      </c>
      <c r="C48" s="23">
        <v>559100000</v>
      </c>
      <c r="D48" s="23">
        <v>602772819</v>
      </c>
      <c r="E48" s="24">
        <f t="shared" si="1"/>
        <v>107.81127150778036</v>
      </c>
      <c r="F48" s="23">
        <f t="shared" ref="F48:G48" si="9">SUM(F12:F47)</f>
        <v>19206197</v>
      </c>
      <c r="G48" s="52">
        <f t="shared" si="9"/>
        <v>38374306</v>
      </c>
      <c r="H48" s="24">
        <f t="shared" si="8"/>
        <v>199.80168900693874</v>
      </c>
      <c r="I48" s="23">
        <f t="shared" si="0"/>
        <v>578306197</v>
      </c>
      <c r="J48" s="23">
        <f t="shared" si="7"/>
        <v>641147125</v>
      </c>
      <c r="K48" s="24">
        <f t="shared" si="2"/>
        <v>110.86637638088462</v>
      </c>
      <c r="L48" s="3"/>
    </row>
    <row r="49" spans="1:12" ht="76.5" x14ac:dyDescent="0.2">
      <c r="A49" s="6" t="s">
        <v>113</v>
      </c>
      <c r="B49" s="10">
        <v>41030000</v>
      </c>
      <c r="C49" s="23">
        <f>C50+C51+C52</f>
        <v>135027100</v>
      </c>
      <c r="D49" s="23">
        <f>D50+D51+D52</f>
        <v>135027056</v>
      </c>
      <c r="E49" s="24">
        <f t="shared" si="1"/>
        <v>99.999967413948752</v>
      </c>
      <c r="F49" s="23">
        <f>F50</f>
        <v>1000</v>
      </c>
      <c r="G49" s="52">
        <v>0</v>
      </c>
      <c r="H49" s="24">
        <v>0</v>
      </c>
      <c r="I49" s="23">
        <f t="shared" si="0"/>
        <v>135028100</v>
      </c>
      <c r="J49" s="23">
        <f t="shared" si="7"/>
        <v>135027056</v>
      </c>
      <c r="K49" s="24">
        <f t="shared" si="2"/>
        <v>99.999226827601078</v>
      </c>
      <c r="L49" s="3"/>
    </row>
    <row r="50" spans="1:12" ht="153" x14ac:dyDescent="0.2">
      <c r="A50" s="6" t="s">
        <v>131</v>
      </c>
      <c r="B50" s="10">
        <v>41031400</v>
      </c>
      <c r="C50" s="23">
        <v>0</v>
      </c>
      <c r="D50" s="52">
        <v>0</v>
      </c>
      <c r="E50" s="24">
        <v>0</v>
      </c>
      <c r="F50" s="23">
        <v>1000</v>
      </c>
      <c r="G50" s="52">
        <v>0</v>
      </c>
      <c r="H50" s="24">
        <v>0</v>
      </c>
      <c r="I50" s="23">
        <f t="shared" si="0"/>
        <v>1000</v>
      </c>
      <c r="J50" s="23">
        <f t="shared" si="7"/>
        <v>0</v>
      </c>
      <c r="K50" s="24">
        <v>0</v>
      </c>
      <c r="L50" s="3"/>
    </row>
    <row r="51" spans="1:12" ht="84" customHeight="1" x14ac:dyDescent="0.2">
      <c r="A51" s="6" t="s">
        <v>19</v>
      </c>
      <c r="B51" s="10">
        <v>41033900</v>
      </c>
      <c r="C51" s="23">
        <v>122918000</v>
      </c>
      <c r="D51" s="52">
        <v>122918000</v>
      </c>
      <c r="E51" s="24">
        <f t="shared" si="1"/>
        <v>100</v>
      </c>
      <c r="F51" s="23">
        <v>0</v>
      </c>
      <c r="G51" s="52">
        <v>0</v>
      </c>
      <c r="H51" s="24">
        <v>0</v>
      </c>
      <c r="I51" s="23">
        <f t="shared" si="0"/>
        <v>122918000</v>
      </c>
      <c r="J51" s="23">
        <f t="shared" si="7"/>
        <v>122918000</v>
      </c>
      <c r="K51" s="24">
        <f t="shared" si="2"/>
        <v>100</v>
      </c>
      <c r="L51" s="3"/>
    </row>
    <row r="52" spans="1:12" ht="89.45" customHeight="1" x14ac:dyDescent="0.2">
      <c r="A52" s="6" t="s">
        <v>30</v>
      </c>
      <c r="B52" s="10">
        <v>41034200</v>
      </c>
      <c r="C52" s="23">
        <v>12109100</v>
      </c>
      <c r="D52" s="52">
        <v>12109056</v>
      </c>
      <c r="E52" s="24">
        <f t="shared" si="1"/>
        <v>99.999636636909429</v>
      </c>
      <c r="F52" s="23">
        <v>0</v>
      </c>
      <c r="G52" s="52">
        <v>0</v>
      </c>
      <c r="H52" s="24">
        <v>0</v>
      </c>
      <c r="I52" s="23">
        <f t="shared" si="0"/>
        <v>12109100</v>
      </c>
      <c r="J52" s="23">
        <f t="shared" si="7"/>
        <v>12109056</v>
      </c>
      <c r="K52" s="24">
        <f t="shared" si="2"/>
        <v>99.999636636909429</v>
      </c>
      <c r="L52" s="3"/>
    </row>
    <row r="53" spans="1:12" ht="135.6" customHeight="1" x14ac:dyDescent="0.2">
      <c r="A53" s="6" t="s">
        <v>112</v>
      </c>
      <c r="B53" s="10">
        <v>90010200</v>
      </c>
      <c r="C53" s="23">
        <f>C48+C49</f>
        <v>694127100</v>
      </c>
      <c r="D53" s="23">
        <f>D48+D49</f>
        <v>737799875</v>
      </c>
      <c r="E53" s="24">
        <f t="shared" si="1"/>
        <v>106.29175478093278</v>
      </c>
      <c r="F53" s="23">
        <f>F48+F49</f>
        <v>19207197</v>
      </c>
      <c r="G53" s="23">
        <f>G48+G49</f>
        <v>38374306</v>
      </c>
      <c r="H53" s="24">
        <f t="shared" si="8"/>
        <v>199.79128656825876</v>
      </c>
      <c r="I53" s="23">
        <f t="shared" si="0"/>
        <v>713334297</v>
      </c>
      <c r="J53" s="23">
        <f t="shared" si="7"/>
        <v>776174181</v>
      </c>
      <c r="K53" s="24">
        <f t="shared" si="2"/>
        <v>108.80931763189847</v>
      </c>
      <c r="L53" s="3"/>
    </row>
    <row r="54" spans="1:12" ht="77.45" customHeight="1" x14ac:dyDescent="0.2">
      <c r="A54" s="6" t="s">
        <v>122</v>
      </c>
      <c r="B54" s="10">
        <v>41040000</v>
      </c>
      <c r="C54" s="23">
        <v>5695400</v>
      </c>
      <c r="D54" s="52">
        <v>5695400</v>
      </c>
      <c r="E54" s="24">
        <f t="shared" si="1"/>
        <v>100</v>
      </c>
      <c r="F54" s="23">
        <v>0</v>
      </c>
      <c r="G54" s="52">
        <v>0</v>
      </c>
      <c r="H54" s="24">
        <v>0</v>
      </c>
      <c r="I54" s="23">
        <f t="shared" si="0"/>
        <v>5695400</v>
      </c>
      <c r="J54" s="23">
        <f t="shared" si="7"/>
        <v>5695400</v>
      </c>
      <c r="K54" s="24">
        <f t="shared" si="2"/>
        <v>100</v>
      </c>
      <c r="L54" s="3"/>
    </row>
    <row r="55" spans="1:12" ht="87.6" customHeight="1" x14ac:dyDescent="0.2">
      <c r="A55" s="6" t="s">
        <v>114</v>
      </c>
      <c r="B55" s="10">
        <v>41050000</v>
      </c>
      <c r="C55" s="23">
        <f>SUM(C56:C66)</f>
        <v>27093404</v>
      </c>
      <c r="D55" s="23">
        <f>SUM(D56:D66)</f>
        <v>25805579</v>
      </c>
      <c r="E55" s="24">
        <f t="shared" si="1"/>
        <v>95.24672130530368</v>
      </c>
      <c r="F55" s="23">
        <v>0</v>
      </c>
      <c r="G55" s="52">
        <v>0</v>
      </c>
      <c r="H55" s="24">
        <v>0</v>
      </c>
      <c r="I55" s="23">
        <f t="shared" si="0"/>
        <v>27093404</v>
      </c>
      <c r="J55" s="23">
        <f t="shared" si="7"/>
        <v>25805579</v>
      </c>
      <c r="K55" s="24">
        <f t="shared" si="2"/>
        <v>95.24672130530368</v>
      </c>
      <c r="L55" s="3"/>
    </row>
    <row r="56" spans="1:12" ht="318.60000000000002" customHeight="1" x14ac:dyDescent="0.2">
      <c r="A56" s="6" t="s">
        <v>163</v>
      </c>
      <c r="B56" s="10">
        <v>41050400</v>
      </c>
      <c r="C56" s="23">
        <v>4748399</v>
      </c>
      <c r="D56" s="23">
        <v>4748399</v>
      </c>
      <c r="E56" s="24">
        <f t="shared" si="1"/>
        <v>100</v>
      </c>
      <c r="F56" s="23">
        <v>0</v>
      </c>
      <c r="G56" s="52">
        <v>0</v>
      </c>
      <c r="H56" s="24">
        <v>0</v>
      </c>
      <c r="I56" s="23">
        <f t="shared" si="0"/>
        <v>4748399</v>
      </c>
      <c r="J56" s="23">
        <f t="shared" si="7"/>
        <v>4748399</v>
      </c>
      <c r="K56" s="24">
        <f t="shared" si="2"/>
        <v>100</v>
      </c>
      <c r="L56" s="3"/>
    </row>
    <row r="57" spans="1:12" ht="280.89999999999998" customHeight="1" x14ac:dyDescent="0.2">
      <c r="A57" s="6" t="s">
        <v>164</v>
      </c>
      <c r="B57" s="10">
        <v>41050600</v>
      </c>
      <c r="C57" s="23">
        <v>1162540</v>
      </c>
      <c r="D57" s="23">
        <v>1162540</v>
      </c>
      <c r="E57" s="24">
        <f t="shared" si="1"/>
        <v>100</v>
      </c>
      <c r="F57" s="23">
        <v>0</v>
      </c>
      <c r="G57" s="52">
        <v>0</v>
      </c>
      <c r="H57" s="24">
        <v>0</v>
      </c>
      <c r="I57" s="23">
        <f t="shared" si="0"/>
        <v>1162540</v>
      </c>
      <c r="J57" s="23">
        <f t="shared" si="7"/>
        <v>1162540</v>
      </c>
      <c r="K57" s="24">
        <f t="shared" si="2"/>
        <v>100</v>
      </c>
      <c r="L57" s="3"/>
    </row>
    <row r="58" spans="1:12" s="1" customFormat="1" ht="161.44999999999999" customHeight="1" x14ac:dyDescent="0.2">
      <c r="A58" s="7" t="s">
        <v>129</v>
      </c>
      <c r="B58" s="10">
        <v>41051000</v>
      </c>
      <c r="C58" s="23">
        <v>1261484</v>
      </c>
      <c r="D58" s="52">
        <v>897188</v>
      </c>
      <c r="E58" s="24">
        <f t="shared" si="1"/>
        <v>71.12163134847529</v>
      </c>
      <c r="F58" s="23">
        <v>0</v>
      </c>
      <c r="G58" s="52">
        <v>0</v>
      </c>
      <c r="H58" s="24">
        <v>0</v>
      </c>
      <c r="I58" s="23">
        <f t="shared" si="0"/>
        <v>1261484</v>
      </c>
      <c r="J58" s="23">
        <f t="shared" si="7"/>
        <v>897188</v>
      </c>
      <c r="K58" s="24">
        <f t="shared" si="2"/>
        <v>71.12163134847529</v>
      </c>
      <c r="L58" s="5"/>
    </row>
    <row r="59" spans="1:12" s="1" customFormat="1" ht="161.44999999999999" customHeight="1" x14ac:dyDescent="0.2">
      <c r="A59" s="7" t="s">
        <v>154</v>
      </c>
      <c r="B59" s="10">
        <v>41051100</v>
      </c>
      <c r="C59" s="23">
        <v>479000</v>
      </c>
      <c r="D59" s="52">
        <v>479000</v>
      </c>
      <c r="E59" s="24">
        <f t="shared" si="1"/>
        <v>100</v>
      </c>
      <c r="F59" s="23">
        <v>0</v>
      </c>
      <c r="G59" s="52">
        <v>0</v>
      </c>
      <c r="H59" s="24">
        <v>0</v>
      </c>
      <c r="I59" s="23">
        <f t="shared" si="0"/>
        <v>479000</v>
      </c>
      <c r="J59" s="23">
        <f t="shared" si="7"/>
        <v>479000</v>
      </c>
      <c r="K59" s="24">
        <f t="shared" si="2"/>
        <v>100</v>
      </c>
      <c r="L59" s="5"/>
    </row>
    <row r="60" spans="1:12" s="1" customFormat="1" ht="193.9" customHeight="1" x14ac:dyDescent="0.2">
      <c r="A60" s="6" t="s">
        <v>115</v>
      </c>
      <c r="B60" s="10">
        <v>41051200</v>
      </c>
      <c r="C60" s="23">
        <v>1465211</v>
      </c>
      <c r="D60" s="52">
        <v>1001911</v>
      </c>
      <c r="E60" s="24">
        <f t="shared" si="1"/>
        <v>68.379980767275157</v>
      </c>
      <c r="F60" s="23">
        <v>0</v>
      </c>
      <c r="G60" s="52">
        <v>0</v>
      </c>
      <c r="H60" s="24">
        <v>0</v>
      </c>
      <c r="I60" s="23">
        <f t="shared" si="0"/>
        <v>1465211</v>
      </c>
      <c r="J60" s="23">
        <f t="shared" si="7"/>
        <v>1001911</v>
      </c>
      <c r="K60" s="24">
        <f t="shared" si="2"/>
        <v>68.379980767275157</v>
      </c>
      <c r="L60" s="5"/>
    </row>
    <row r="61" spans="1:12" s="1" customFormat="1" ht="225.6" customHeight="1" x14ac:dyDescent="0.2">
      <c r="A61" s="6" t="s">
        <v>155</v>
      </c>
      <c r="B61" s="10">
        <v>41051400</v>
      </c>
      <c r="C61" s="23">
        <v>2800281</v>
      </c>
      <c r="D61" s="52">
        <v>2760137</v>
      </c>
      <c r="E61" s="24">
        <f t="shared" si="1"/>
        <v>98.566429583316818</v>
      </c>
      <c r="F61" s="23">
        <v>0</v>
      </c>
      <c r="G61" s="52">
        <v>0</v>
      </c>
      <c r="H61" s="24">
        <v>0</v>
      </c>
      <c r="I61" s="23">
        <v>0</v>
      </c>
      <c r="J61" s="52">
        <v>0</v>
      </c>
      <c r="K61" s="24">
        <v>0</v>
      </c>
      <c r="L61" s="5"/>
    </row>
    <row r="62" spans="1:12" s="1" customFormat="1" ht="164.45" customHeight="1" x14ac:dyDescent="0.2">
      <c r="A62" s="6" t="s">
        <v>95</v>
      </c>
      <c r="B62" s="10">
        <v>41051500</v>
      </c>
      <c r="C62" s="23">
        <v>329600</v>
      </c>
      <c r="D62" s="52">
        <v>329600</v>
      </c>
      <c r="E62" s="24">
        <f t="shared" si="1"/>
        <v>100</v>
      </c>
      <c r="F62" s="23">
        <v>0</v>
      </c>
      <c r="G62" s="52">
        <v>0</v>
      </c>
      <c r="H62" s="24">
        <v>0</v>
      </c>
      <c r="I62" s="23">
        <f t="shared" ref="I62:J66" si="10">C62+F62</f>
        <v>329600</v>
      </c>
      <c r="J62" s="23">
        <f t="shared" si="10"/>
        <v>329600</v>
      </c>
      <c r="K62" s="24">
        <v>0</v>
      </c>
      <c r="L62" s="5"/>
    </row>
    <row r="63" spans="1:12" s="1" customFormat="1" ht="164.45" customHeight="1" x14ac:dyDescent="0.2">
      <c r="A63" s="6" t="s">
        <v>156</v>
      </c>
      <c r="B63" s="10">
        <v>41051600</v>
      </c>
      <c r="C63" s="23">
        <v>64400</v>
      </c>
      <c r="D63" s="52">
        <v>64400</v>
      </c>
      <c r="E63" s="24">
        <f t="shared" si="1"/>
        <v>100</v>
      </c>
      <c r="F63" s="23">
        <v>0</v>
      </c>
      <c r="G63" s="52">
        <v>0</v>
      </c>
      <c r="H63" s="24">
        <v>0</v>
      </c>
      <c r="I63" s="23">
        <f t="shared" si="10"/>
        <v>64400</v>
      </c>
      <c r="J63" s="23">
        <f t="shared" si="10"/>
        <v>64400</v>
      </c>
      <c r="K63" s="24">
        <v>0</v>
      </c>
      <c r="L63" s="5"/>
    </row>
    <row r="64" spans="1:12" s="1" customFormat="1" ht="184.9" customHeight="1" x14ac:dyDescent="0.2">
      <c r="A64" s="6" t="s">
        <v>165</v>
      </c>
      <c r="B64" s="10">
        <v>41053000</v>
      </c>
      <c r="C64" s="23">
        <v>2297089</v>
      </c>
      <c r="D64" s="52">
        <v>2292689</v>
      </c>
      <c r="E64" s="24">
        <f t="shared" si="1"/>
        <v>99.808453220576126</v>
      </c>
      <c r="F64" s="23">
        <v>0</v>
      </c>
      <c r="G64" s="52">
        <v>0</v>
      </c>
      <c r="H64" s="24">
        <v>0</v>
      </c>
      <c r="I64" s="23">
        <f t="shared" si="10"/>
        <v>2297089</v>
      </c>
      <c r="J64" s="23">
        <f t="shared" si="10"/>
        <v>2292689</v>
      </c>
      <c r="K64" s="24">
        <v>0</v>
      </c>
      <c r="L64" s="5"/>
    </row>
    <row r="65" spans="1:12" s="1" customFormat="1" ht="66.599999999999994" customHeight="1" x14ac:dyDescent="0.2">
      <c r="A65" s="6" t="s">
        <v>121</v>
      </c>
      <c r="B65" s="10">
        <v>41053900</v>
      </c>
      <c r="C65" s="23">
        <v>10805400</v>
      </c>
      <c r="D65" s="52">
        <v>10389734</v>
      </c>
      <c r="E65" s="24">
        <f t="shared" si="1"/>
        <v>96.153164158661411</v>
      </c>
      <c r="F65" s="23">
        <v>0</v>
      </c>
      <c r="G65" s="52">
        <v>0</v>
      </c>
      <c r="H65" s="24">
        <v>0</v>
      </c>
      <c r="I65" s="23">
        <f t="shared" si="10"/>
        <v>10805400</v>
      </c>
      <c r="J65" s="23">
        <f t="shared" si="10"/>
        <v>10389734</v>
      </c>
      <c r="K65" s="24">
        <f t="shared" ref="K65:K67" si="11">J65/I65*100</f>
        <v>96.153164158661411</v>
      </c>
      <c r="L65" s="5"/>
    </row>
    <row r="66" spans="1:12" s="1" customFormat="1" ht="200.45" customHeight="1" x14ac:dyDescent="0.2">
      <c r="A66" s="6" t="s">
        <v>157</v>
      </c>
      <c r="B66" s="10">
        <v>41055000</v>
      </c>
      <c r="C66" s="23">
        <v>1680000</v>
      </c>
      <c r="D66" s="52">
        <v>1679981</v>
      </c>
      <c r="E66" s="24">
        <f t="shared" si="1"/>
        <v>99.998869047619038</v>
      </c>
      <c r="F66" s="23">
        <v>0</v>
      </c>
      <c r="G66" s="52">
        <v>0</v>
      </c>
      <c r="H66" s="24">
        <v>0</v>
      </c>
      <c r="I66" s="23">
        <f t="shared" si="10"/>
        <v>1680000</v>
      </c>
      <c r="J66" s="23">
        <f t="shared" si="10"/>
        <v>1679981</v>
      </c>
      <c r="K66" s="24">
        <f t="shared" si="11"/>
        <v>99.998869047619038</v>
      </c>
      <c r="L66" s="5"/>
    </row>
    <row r="67" spans="1:12" s="33" customFormat="1" ht="51" customHeight="1" x14ac:dyDescent="0.2">
      <c r="A67" s="31" t="s">
        <v>111</v>
      </c>
      <c r="B67" s="32">
        <v>90010300</v>
      </c>
      <c r="C67" s="30">
        <f>C53+C54+C55</f>
        <v>726915904</v>
      </c>
      <c r="D67" s="53">
        <f>D53+D54+D55</f>
        <v>769300854</v>
      </c>
      <c r="E67" s="34">
        <f t="shared" si="1"/>
        <v>105.8307913978451</v>
      </c>
      <c r="F67" s="30">
        <f>F53</f>
        <v>19207197</v>
      </c>
      <c r="G67" s="30">
        <f>G53</f>
        <v>38374306</v>
      </c>
      <c r="H67" s="34">
        <f t="shared" ref="H67:H134" si="12">G67/F67*100</f>
        <v>199.79128656825876</v>
      </c>
      <c r="I67" s="30">
        <f>C67+F67</f>
        <v>746123101</v>
      </c>
      <c r="J67" s="30">
        <f>G67+D67</f>
        <v>807675160</v>
      </c>
      <c r="K67" s="34">
        <f t="shared" si="11"/>
        <v>108.24958494349045</v>
      </c>
    </row>
    <row r="68" spans="1:12" s="87" customFormat="1" ht="38.25" x14ac:dyDescent="0.2">
      <c r="A68" s="86" t="s">
        <v>29</v>
      </c>
      <c r="B68" s="90"/>
      <c r="C68" s="98"/>
      <c r="D68" s="98"/>
      <c r="E68" s="88"/>
      <c r="F68" s="98"/>
      <c r="G68" s="98"/>
      <c r="H68" s="88"/>
      <c r="I68" s="23"/>
      <c r="J68" s="98"/>
      <c r="K68" s="34"/>
    </row>
    <row r="69" spans="1:12" s="2" customFormat="1" ht="84.6" customHeight="1" x14ac:dyDescent="0.2">
      <c r="A69" s="7" t="s">
        <v>90</v>
      </c>
      <c r="B69" s="11" t="s">
        <v>55</v>
      </c>
      <c r="C69" s="66">
        <v>5073000</v>
      </c>
      <c r="D69" s="55">
        <v>4917149</v>
      </c>
      <c r="E69" s="34">
        <f t="shared" si="1"/>
        <v>96.927833629016362</v>
      </c>
      <c r="F69" s="23">
        <v>0</v>
      </c>
      <c r="G69" s="23">
        <v>0</v>
      </c>
      <c r="H69" s="24">
        <v>0</v>
      </c>
      <c r="I69" s="23">
        <f>C69+F69</f>
        <v>5073000</v>
      </c>
      <c r="J69" s="23">
        <f>D69+G69</f>
        <v>4917149</v>
      </c>
      <c r="K69" s="24">
        <f t="shared" ref="K69:K135" si="13">J69/I69*100</f>
        <v>96.927833629016362</v>
      </c>
    </row>
    <row r="70" spans="1:12" s="5" customFormat="1" ht="160.9" customHeight="1" x14ac:dyDescent="0.2">
      <c r="A70" s="6" t="s">
        <v>85</v>
      </c>
      <c r="B70" s="11" t="s">
        <v>89</v>
      </c>
      <c r="C70" s="66">
        <v>70134213</v>
      </c>
      <c r="D70" s="55">
        <v>67221755</v>
      </c>
      <c r="E70" s="24">
        <f t="shared" si="1"/>
        <v>95.847307789708864</v>
      </c>
      <c r="F70" s="23">
        <v>1824413</v>
      </c>
      <c r="G70" s="55">
        <v>597556</v>
      </c>
      <c r="H70" s="24">
        <f t="shared" si="12"/>
        <v>32.753329427054076</v>
      </c>
      <c r="I70" s="23">
        <f t="shared" ref="I70:I101" si="14">C70+F70</f>
        <v>71958626</v>
      </c>
      <c r="J70" s="23">
        <f t="shared" ref="J70:J103" si="15">G70+D70</f>
        <v>67819311</v>
      </c>
      <c r="K70" s="24">
        <f t="shared" si="13"/>
        <v>94.247645862498814</v>
      </c>
    </row>
    <row r="71" spans="1:12" s="5" customFormat="1" ht="61.15" customHeight="1" x14ac:dyDescent="0.2">
      <c r="A71" s="54" t="s">
        <v>166</v>
      </c>
      <c r="B71" s="11" t="s">
        <v>159</v>
      </c>
      <c r="C71" s="66">
        <v>2657604</v>
      </c>
      <c r="D71" s="71">
        <v>2296119</v>
      </c>
      <c r="E71" s="24">
        <f t="shared" si="1"/>
        <v>86.398086396618908</v>
      </c>
      <c r="F71" s="23">
        <v>0</v>
      </c>
      <c r="G71" s="71">
        <v>0</v>
      </c>
      <c r="H71" s="24">
        <v>0</v>
      </c>
      <c r="I71" s="23">
        <f t="shared" si="14"/>
        <v>2657604</v>
      </c>
      <c r="J71" s="23">
        <f t="shared" si="15"/>
        <v>2296119</v>
      </c>
      <c r="K71" s="24">
        <f t="shared" si="13"/>
        <v>86.398086396618908</v>
      </c>
    </row>
    <row r="72" spans="1:12" s="35" customFormat="1" ht="48" customHeight="1" x14ac:dyDescent="0.2">
      <c r="A72" s="72" t="s">
        <v>21</v>
      </c>
      <c r="B72" s="73">
        <v>1000</v>
      </c>
      <c r="C72" s="30">
        <v>291618035</v>
      </c>
      <c r="D72" s="53">
        <f>D73+D74+D75+D76+D77+D78+D79+D80</f>
        <v>274076835</v>
      </c>
      <c r="E72" s="34">
        <f t="shared" si="1"/>
        <v>93.984871340347652</v>
      </c>
      <c r="F72" s="30">
        <v>15086563</v>
      </c>
      <c r="G72" s="53">
        <f>G73+G74+G75+G76+G78</f>
        <v>14591115</v>
      </c>
      <c r="H72" s="34">
        <f t="shared" si="12"/>
        <v>96.715965061094437</v>
      </c>
      <c r="I72" s="30">
        <f t="shared" si="14"/>
        <v>306704598</v>
      </c>
      <c r="J72" s="30">
        <f t="shared" si="15"/>
        <v>288667950</v>
      </c>
      <c r="K72" s="34">
        <f t="shared" si="13"/>
        <v>94.119211737412556</v>
      </c>
    </row>
    <row r="73" spans="1:12" s="18" customFormat="1" ht="44.25" customHeight="1" x14ac:dyDescent="0.2">
      <c r="A73" s="7" t="s">
        <v>99</v>
      </c>
      <c r="B73" s="10">
        <v>1010</v>
      </c>
      <c r="C73" s="23">
        <v>80693979</v>
      </c>
      <c r="D73" s="55">
        <v>74627518</v>
      </c>
      <c r="E73" s="24">
        <f t="shared" si="1"/>
        <v>92.482139218838128</v>
      </c>
      <c r="F73" s="23">
        <v>4962189</v>
      </c>
      <c r="G73" s="55">
        <v>4843681</v>
      </c>
      <c r="H73" s="24">
        <f t="shared" si="12"/>
        <v>97.611779801212734</v>
      </c>
      <c r="I73" s="23">
        <f t="shared" si="14"/>
        <v>85656168</v>
      </c>
      <c r="J73" s="23">
        <f t="shared" si="15"/>
        <v>79471199</v>
      </c>
      <c r="K73" s="24">
        <f t="shared" si="13"/>
        <v>92.779306914593704</v>
      </c>
    </row>
    <row r="74" spans="1:12" s="18" customFormat="1" ht="243" customHeight="1" x14ac:dyDescent="0.2">
      <c r="A74" s="7" t="s">
        <v>46</v>
      </c>
      <c r="B74" s="10">
        <v>1020</v>
      </c>
      <c r="C74" s="23">
        <v>178103891</v>
      </c>
      <c r="D74" s="55">
        <v>167815950</v>
      </c>
      <c r="E74" s="24">
        <f t="shared" si="1"/>
        <v>94.223629286122673</v>
      </c>
      <c r="F74" s="23">
        <v>6719514</v>
      </c>
      <c r="G74" s="55">
        <v>6511581</v>
      </c>
      <c r="H74" s="24">
        <f t="shared" si="12"/>
        <v>96.905535132451547</v>
      </c>
      <c r="I74" s="23">
        <f t="shared" si="14"/>
        <v>184823405</v>
      </c>
      <c r="J74" s="23">
        <f t="shared" si="15"/>
        <v>174327531</v>
      </c>
      <c r="K74" s="24">
        <f t="shared" si="13"/>
        <v>94.321133733035595</v>
      </c>
    </row>
    <row r="75" spans="1:12" s="18" customFormat="1" ht="154.9" customHeight="1" x14ac:dyDescent="0.2">
      <c r="A75" s="7" t="s">
        <v>47</v>
      </c>
      <c r="B75" s="10">
        <v>1090</v>
      </c>
      <c r="C75" s="23">
        <v>13598373</v>
      </c>
      <c r="D75" s="55">
        <v>12931273</v>
      </c>
      <c r="E75" s="24">
        <f t="shared" si="1"/>
        <v>95.094266056681931</v>
      </c>
      <c r="F75" s="23">
        <v>2547260</v>
      </c>
      <c r="G75" s="55">
        <v>2476111</v>
      </c>
      <c r="H75" s="24">
        <f t="shared" si="12"/>
        <v>97.206841861451139</v>
      </c>
      <c r="I75" s="23">
        <f t="shared" si="14"/>
        <v>16145633</v>
      </c>
      <c r="J75" s="23">
        <f t="shared" si="15"/>
        <v>15407384</v>
      </c>
      <c r="K75" s="24">
        <f t="shared" si="13"/>
        <v>95.427562363147985</v>
      </c>
    </row>
    <row r="76" spans="1:12" s="18" customFormat="1" ht="194.45" customHeight="1" x14ac:dyDescent="0.2">
      <c r="A76" s="14" t="s">
        <v>100</v>
      </c>
      <c r="B76" s="10">
        <v>1100</v>
      </c>
      <c r="C76" s="23">
        <v>10314600</v>
      </c>
      <c r="D76" s="55">
        <v>10239025</v>
      </c>
      <c r="E76" s="24">
        <f t="shared" si="1"/>
        <v>99.267300719368663</v>
      </c>
      <c r="F76" s="23">
        <v>760600</v>
      </c>
      <c r="G76" s="55">
        <v>663442</v>
      </c>
      <c r="H76" s="24">
        <f t="shared" si="12"/>
        <v>87.22613726005784</v>
      </c>
      <c r="I76" s="23">
        <f t="shared" si="14"/>
        <v>11075200</v>
      </c>
      <c r="J76" s="23">
        <f t="shared" si="15"/>
        <v>10902467</v>
      </c>
      <c r="K76" s="24">
        <f t="shared" si="13"/>
        <v>98.440362250794564</v>
      </c>
    </row>
    <row r="77" spans="1:12" s="18" customFormat="1" ht="81" customHeight="1" x14ac:dyDescent="0.2">
      <c r="A77" s="7" t="s">
        <v>91</v>
      </c>
      <c r="B77" s="10">
        <v>1150</v>
      </c>
      <c r="C77" s="23">
        <v>1660251</v>
      </c>
      <c r="D77" s="55">
        <v>1660251</v>
      </c>
      <c r="E77" s="24">
        <f t="shared" si="1"/>
        <v>100</v>
      </c>
      <c r="F77" s="23">
        <v>0</v>
      </c>
      <c r="G77" s="55">
        <v>0</v>
      </c>
      <c r="H77" s="24">
        <v>0</v>
      </c>
      <c r="I77" s="23">
        <f t="shared" si="14"/>
        <v>1660251</v>
      </c>
      <c r="J77" s="23">
        <f t="shared" si="15"/>
        <v>1660251</v>
      </c>
      <c r="K77" s="24">
        <f t="shared" si="13"/>
        <v>100</v>
      </c>
    </row>
    <row r="78" spans="1:12" s="18" customFormat="1" ht="80.45" customHeight="1" x14ac:dyDescent="0.2">
      <c r="A78" s="7" t="s">
        <v>61</v>
      </c>
      <c r="B78" s="10">
        <v>1161</v>
      </c>
      <c r="C78" s="23">
        <v>5815807</v>
      </c>
      <c r="D78" s="55">
        <v>5796569</v>
      </c>
      <c r="E78" s="24">
        <f t="shared" si="1"/>
        <v>99.669211856583274</v>
      </c>
      <c r="F78" s="23">
        <v>97000</v>
      </c>
      <c r="G78" s="55">
        <v>96300</v>
      </c>
      <c r="H78" s="24">
        <f t="shared" si="12"/>
        <v>99.278350515463927</v>
      </c>
      <c r="I78" s="23">
        <f t="shared" si="14"/>
        <v>5912807</v>
      </c>
      <c r="J78" s="23">
        <f t="shared" si="15"/>
        <v>5892869</v>
      </c>
      <c r="K78" s="24">
        <f t="shared" si="13"/>
        <v>99.662799749763522</v>
      </c>
    </row>
    <row r="79" spans="1:12" s="18" customFormat="1" ht="73.150000000000006" customHeight="1" x14ac:dyDescent="0.2">
      <c r="A79" s="7" t="s">
        <v>62</v>
      </c>
      <c r="B79" s="10">
        <v>1162</v>
      </c>
      <c r="C79" s="23">
        <v>98700</v>
      </c>
      <c r="D79" s="55">
        <v>83780</v>
      </c>
      <c r="E79" s="24">
        <f t="shared" si="1"/>
        <v>84.883485309017232</v>
      </c>
      <c r="F79" s="23">
        <v>0</v>
      </c>
      <c r="G79" s="55">
        <v>0</v>
      </c>
      <c r="H79" s="24">
        <v>0</v>
      </c>
      <c r="I79" s="23">
        <f t="shared" si="14"/>
        <v>98700</v>
      </c>
      <c r="J79" s="23">
        <f t="shared" si="15"/>
        <v>83780</v>
      </c>
      <c r="K79" s="24">
        <f t="shared" si="13"/>
        <v>84.883485309017232</v>
      </c>
    </row>
    <row r="80" spans="1:12" s="18" customFormat="1" ht="84.6" customHeight="1" x14ac:dyDescent="0.55000000000000004">
      <c r="A80" s="17" t="s">
        <v>127</v>
      </c>
      <c r="B80" s="10">
        <v>1170</v>
      </c>
      <c r="C80" s="23">
        <v>1332434</v>
      </c>
      <c r="D80" s="55">
        <v>922469</v>
      </c>
      <c r="E80" s="24">
        <f t="shared" si="1"/>
        <v>69.231871897594928</v>
      </c>
      <c r="F80" s="23">
        <v>0</v>
      </c>
      <c r="G80" s="55">
        <v>0</v>
      </c>
      <c r="H80" s="24">
        <v>0</v>
      </c>
      <c r="I80" s="23">
        <f t="shared" si="14"/>
        <v>1332434</v>
      </c>
      <c r="J80" s="23">
        <f t="shared" si="15"/>
        <v>922469</v>
      </c>
      <c r="K80" s="24">
        <f t="shared" si="13"/>
        <v>69.231871897594928</v>
      </c>
    </row>
    <row r="81" spans="1:12" s="5" customFormat="1" ht="51.6" customHeight="1" x14ac:dyDescent="0.55000000000000004">
      <c r="A81" s="63" t="s">
        <v>92</v>
      </c>
      <c r="B81" s="10">
        <v>2000</v>
      </c>
      <c r="C81" s="23">
        <v>16530961</v>
      </c>
      <c r="D81" s="55">
        <f>D82+D83+D84+D85</f>
        <v>15184444</v>
      </c>
      <c r="E81" s="24">
        <f t="shared" si="1"/>
        <v>91.854575181684837</v>
      </c>
      <c r="F81" s="23">
        <v>28002704</v>
      </c>
      <c r="G81" s="55">
        <f>G83+G85</f>
        <v>10656726</v>
      </c>
      <c r="H81" s="24">
        <f t="shared" si="12"/>
        <v>38.056060586149108</v>
      </c>
      <c r="I81" s="23">
        <f t="shared" si="14"/>
        <v>44533665</v>
      </c>
      <c r="J81" s="23">
        <f t="shared" si="15"/>
        <v>25841170</v>
      </c>
      <c r="K81" s="24">
        <f t="shared" si="13"/>
        <v>58.026147185505614</v>
      </c>
    </row>
    <row r="82" spans="1:12" s="5" customFormat="1" ht="49.15" customHeight="1" x14ac:dyDescent="0.2">
      <c r="A82" s="26" t="s">
        <v>141</v>
      </c>
      <c r="B82" s="10">
        <v>2100</v>
      </c>
      <c r="C82" s="23">
        <v>1920000</v>
      </c>
      <c r="D82" s="55">
        <v>1782861</v>
      </c>
      <c r="E82" s="24">
        <f t="shared" si="1"/>
        <v>92.857343749999998</v>
      </c>
      <c r="F82" s="23">
        <v>0</v>
      </c>
      <c r="G82" s="57">
        <v>0</v>
      </c>
      <c r="H82" s="24">
        <v>0</v>
      </c>
      <c r="I82" s="23">
        <f t="shared" si="14"/>
        <v>1920000</v>
      </c>
      <c r="J82" s="23">
        <f t="shared" si="15"/>
        <v>1782861</v>
      </c>
      <c r="K82" s="24">
        <f t="shared" si="13"/>
        <v>92.857343749999998</v>
      </c>
    </row>
    <row r="83" spans="1:12" s="18" customFormat="1" ht="157.15" customHeight="1" x14ac:dyDescent="0.2">
      <c r="A83" s="7" t="s">
        <v>63</v>
      </c>
      <c r="B83" s="10">
        <v>2111</v>
      </c>
      <c r="C83" s="23">
        <v>10831200</v>
      </c>
      <c r="D83" s="55">
        <v>9841884</v>
      </c>
      <c r="E83" s="24">
        <f t="shared" si="1"/>
        <v>90.86605362286727</v>
      </c>
      <c r="F83" s="23">
        <v>6861700</v>
      </c>
      <c r="G83" s="55">
        <v>5802823</v>
      </c>
      <c r="H83" s="24">
        <v>0</v>
      </c>
      <c r="I83" s="23">
        <f t="shared" si="14"/>
        <v>17692900</v>
      </c>
      <c r="J83" s="23">
        <f t="shared" si="15"/>
        <v>15644707</v>
      </c>
      <c r="K83" s="24">
        <f t="shared" si="13"/>
        <v>88.423644512770665</v>
      </c>
    </row>
    <row r="84" spans="1:12" s="18" customFormat="1" ht="73.900000000000006" customHeight="1" x14ac:dyDescent="0.5">
      <c r="A84" s="16" t="s">
        <v>123</v>
      </c>
      <c r="B84" s="10">
        <v>2144</v>
      </c>
      <c r="C84" s="23">
        <v>2492780</v>
      </c>
      <c r="D84" s="55">
        <v>2492762</v>
      </c>
      <c r="E84" s="24">
        <f t="shared" si="1"/>
        <v>99.999277914617409</v>
      </c>
      <c r="F84" s="69">
        <v>0</v>
      </c>
      <c r="G84" s="69">
        <v>0</v>
      </c>
      <c r="H84" s="24">
        <v>0</v>
      </c>
      <c r="I84" s="23">
        <f t="shared" si="14"/>
        <v>2492780</v>
      </c>
      <c r="J84" s="23">
        <f t="shared" si="15"/>
        <v>2492762</v>
      </c>
      <c r="K84" s="24">
        <f t="shared" si="13"/>
        <v>99.999277914617409</v>
      </c>
    </row>
    <row r="85" spans="1:12" s="18" customFormat="1" ht="92.45" customHeight="1" x14ac:dyDescent="0.2">
      <c r="A85" s="7" t="s">
        <v>93</v>
      </c>
      <c r="B85" s="10">
        <v>2152</v>
      </c>
      <c r="C85" s="23">
        <v>1286981</v>
      </c>
      <c r="D85" s="55">
        <v>1066937</v>
      </c>
      <c r="E85" s="24">
        <f t="shared" ref="E85:E153" si="16">D85/C85*100</f>
        <v>82.902311689139154</v>
      </c>
      <c r="F85" s="23">
        <v>21141004</v>
      </c>
      <c r="G85" s="55">
        <v>4853903</v>
      </c>
      <c r="H85" s="24">
        <v>0</v>
      </c>
      <c r="I85" s="23">
        <f t="shared" si="14"/>
        <v>22427985</v>
      </c>
      <c r="J85" s="23">
        <f t="shared" si="15"/>
        <v>5920840</v>
      </c>
      <c r="K85" s="24">
        <f t="shared" si="13"/>
        <v>26.399339931786116</v>
      </c>
    </row>
    <row r="86" spans="1:12" s="5" customFormat="1" ht="82.5" customHeight="1" x14ac:dyDescent="0.4">
      <c r="A86" s="7" t="s">
        <v>22</v>
      </c>
      <c r="B86" s="10">
        <v>3000</v>
      </c>
      <c r="C86" s="67">
        <v>21547421</v>
      </c>
      <c r="D86" s="64">
        <f>D87+D88+D89+D90+D91+D92+D93+D94+D95+D96+D97+D98+D99+D100+D104</f>
        <v>20391727</v>
      </c>
      <c r="E86" s="34">
        <f t="shared" si="16"/>
        <v>94.636508935338483</v>
      </c>
      <c r="F86" s="67">
        <v>6940162</v>
      </c>
      <c r="G86" s="58">
        <f>G87+G88+G89+G90+G92+G93+G94+G95+G96+G97+G98+G99+G100+G104+G102+G103</f>
        <v>6924825</v>
      </c>
      <c r="H86" s="34">
        <f t="shared" si="12"/>
        <v>99.779010922223435</v>
      </c>
      <c r="I86" s="30">
        <f t="shared" si="14"/>
        <v>28487583</v>
      </c>
      <c r="J86" s="30">
        <f t="shared" si="15"/>
        <v>27316552</v>
      </c>
      <c r="K86" s="24">
        <f t="shared" si="13"/>
        <v>95.889328343510229</v>
      </c>
      <c r="L86" s="74">
        <v>20391727</v>
      </c>
    </row>
    <row r="87" spans="1:12" s="18" customFormat="1" ht="116.25" customHeight="1" x14ac:dyDescent="0.35">
      <c r="A87" s="7" t="s">
        <v>64</v>
      </c>
      <c r="B87" s="10">
        <v>3031</v>
      </c>
      <c r="C87" s="23">
        <v>20000</v>
      </c>
      <c r="D87" s="55">
        <v>8225</v>
      </c>
      <c r="E87" s="24">
        <f t="shared" si="16"/>
        <v>41.125</v>
      </c>
      <c r="F87" s="23">
        <v>0</v>
      </c>
      <c r="G87" s="23">
        <v>0</v>
      </c>
      <c r="H87" s="24">
        <v>0</v>
      </c>
      <c r="I87" s="23">
        <f t="shared" si="14"/>
        <v>20000</v>
      </c>
      <c r="J87" s="23">
        <f t="shared" si="15"/>
        <v>8225</v>
      </c>
      <c r="K87" s="24">
        <f t="shared" si="13"/>
        <v>41.125</v>
      </c>
      <c r="L87" s="75"/>
    </row>
    <row r="88" spans="1:12" s="18" customFormat="1" ht="84.6" customHeight="1" x14ac:dyDescent="0.2">
      <c r="A88" s="7" t="s">
        <v>57</v>
      </c>
      <c r="B88" s="10">
        <v>3032</v>
      </c>
      <c r="C88" s="23">
        <v>778620</v>
      </c>
      <c r="D88" s="55">
        <v>759198</v>
      </c>
      <c r="E88" s="24">
        <f t="shared" si="16"/>
        <v>97.505586807428529</v>
      </c>
      <c r="F88" s="23">
        <v>0</v>
      </c>
      <c r="G88" s="23">
        <v>0</v>
      </c>
      <c r="H88" s="24">
        <v>0</v>
      </c>
      <c r="I88" s="23">
        <f t="shared" si="14"/>
        <v>778620</v>
      </c>
      <c r="J88" s="23">
        <f t="shared" si="15"/>
        <v>759198</v>
      </c>
      <c r="K88" s="24">
        <f t="shared" si="13"/>
        <v>97.505586807428529</v>
      </c>
    </row>
    <row r="89" spans="1:12" s="18" customFormat="1" ht="122.45" customHeight="1" x14ac:dyDescent="0.2">
      <c r="A89" s="7" t="s">
        <v>44</v>
      </c>
      <c r="B89" s="10">
        <v>3033</v>
      </c>
      <c r="C89" s="23">
        <v>1337000</v>
      </c>
      <c r="D89" s="55">
        <v>1337000</v>
      </c>
      <c r="E89" s="24">
        <f t="shared" si="16"/>
        <v>100</v>
      </c>
      <c r="F89" s="23">
        <v>0</v>
      </c>
      <c r="G89" s="23">
        <v>0</v>
      </c>
      <c r="H89" s="24">
        <v>0</v>
      </c>
      <c r="I89" s="23">
        <f t="shared" si="14"/>
        <v>1337000</v>
      </c>
      <c r="J89" s="23">
        <f t="shared" si="15"/>
        <v>1337000</v>
      </c>
      <c r="K89" s="24">
        <f t="shared" si="13"/>
        <v>100</v>
      </c>
    </row>
    <row r="90" spans="1:12" s="18" customFormat="1" ht="117.6" customHeight="1" x14ac:dyDescent="0.2">
      <c r="A90" s="7" t="s">
        <v>48</v>
      </c>
      <c r="B90" s="10">
        <v>3035</v>
      </c>
      <c r="C90" s="23">
        <v>400000</v>
      </c>
      <c r="D90" s="55">
        <v>333340</v>
      </c>
      <c r="E90" s="24">
        <f t="shared" si="16"/>
        <v>83.335000000000008</v>
      </c>
      <c r="F90" s="23">
        <v>0</v>
      </c>
      <c r="G90" s="23">
        <v>0</v>
      </c>
      <c r="H90" s="24">
        <v>0</v>
      </c>
      <c r="I90" s="23">
        <f t="shared" si="14"/>
        <v>400000</v>
      </c>
      <c r="J90" s="23">
        <f t="shared" si="15"/>
        <v>333340</v>
      </c>
      <c r="K90" s="24">
        <f t="shared" si="13"/>
        <v>83.335000000000008</v>
      </c>
    </row>
    <row r="91" spans="1:12" s="18" customFormat="1" ht="117.6" customHeight="1" x14ac:dyDescent="0.2">
      <c r="A91" s="29" t="s">
        <v>158</v>
      </c>
      <c r="B91" s="91">
        <v>3050</v>
      </c>
      <c r="C91" s="23">
        <v>805400</v>
      </c>
      <c r="D91" s="55">
        <v>749632</v>
      </c>
      <c r="E91" s="24">
        <f t="shared" si="16"/>
        <v>93.075738763347402</v>
      </c>
      <c r="F91" s="23">
        <v>0</v>
      </c>
      <c r="G91" s="23">
        <v>0</v>
      </c>
      <c r="H91" s="24">
        <v>0</v>
      </c>
      <c r="I91" s="23">
        <f t="shared" si="14"/>
        <v>805400</v>
      </c>
      <c r="J91" s="23">
        <f t="shared" si="15"/>
        <v>749632</v>
      </c>
      <c r="K91" s="24">
        <f t="shared" si="13"/>
        <v>93.075738763347402</v>
      </c>
    </row>
    <row r="92" spans="1:12" s="18" customFormat="1" ht="213" customHeight="1" x14ac:dyDescent="0.2">
      <c r="A92" s="7" t="s">
        <v>49</v>
      </c>
      <c r="B92" s="10">
        <v>3104</v>
      </c>
      <c r="C92" s="23">
        <v>5676600</v>
      </c>
      <c r="D92" s="55">
        <v>5583899</v>
      </c>
      <c r="E92" s="24">
        <f t="shared" si="16"/>
        <v>98.366962618468804</v>
      </c>
      <c r="F92" s="23">
        <v>907069</v>
      </c>
      <c r="G92" s="55">
        <v>891733</v>
      </c>
      <c r="H92" s="24">
        <f t="shared" si="12"/>
        <v>98.309279668911628</v>
      </c>
      <c r="I92" s="23">
        <f t="shared" si="14"/>
        <v>6583669</v>
      </c>
      <c r="J92" s="23">
        <f t="shared" si="15"/>
        <v>6475632</v>
      </c>
      <c r="K92" s="24">
        <f t="shared" si="13"/>
        <v>98.359015315016592</v>
      </c>
    </row>
    <row r="93" spans="1:12" s="18" customFormat="1" ht="124.15" customHeight="1" x14ac:dyDescent="0.2">
      <c r="A93" s="7" t="s">
        <v>65</v>
      </c>
      <c r="B93" s="10">
        <v>3105</v>
      </c>
      <c r="C93" s="23">
        <v>3224300</v>
      </c>
      <c r="D93" s="55">
        <v>2979286</v>
      </c>
      <c r="E93" s="24">
        <f t="shared" si="16"/>
        <v>92.40101727506746</v>
      </c>
      <c r="F93" s="23">
        <v>122154</v>
      </c>
      <c r="G93" s="55">
        <v>122154</v>
      </c>
      <c r="H93" s="24">
        <f t="shared" si="12"/>
        <v>100</v>
      </c>
      <c r="I93" s="23">
        <f t="shared" si="14"/>
        <v>3346454</v>
      </c>
      <c r="J93" s="23">
        <f t="shared" si="15"/>
        <v>3101440</v>
      </c>
      <c r="K93" s="24">
        <f t="shared" si="13"/>
        <v>92.67839928473542</v>
      </c>
    </row>
    <row r="94" spans="1:12" s="18" customFormat="1" ht="85.5" customHeight="1" x14ac:dyDescent="0.2">
      <c r="A94" s="14" t="s">
        <v>50</v>
      </c>
      <c r="B94" s="10">
        <v>3112</v>
      </c>
      <c r="C94" s="23">
        <v>118001</v>
      </c>
      <c r="D94" s="55">
        <v>91583</v>
      </c>
      <c r="E94" s="24">
        <f t="shared" si="16"/>
        <v>77.612054135134443</v>
      </c>
      <c r="F94" s="23">
        <v>0</v>
      </c>
      <c r="G94" s="23">
        <v>0</v>
      </c>
      <c r="H94" s="24">
        <v>0</v>
      </c>
      <c r="I94" s="23">
        <f t="shared" si="14"/>
        <v>118001</v>
      </c>
      <c r="J94" s="23">
        <f t="shared" si="15"/>
        <v>91583</v>
      </c>
      <c r="K94" s="24">
        <f t="shared" si="13"/>
        <v>77.612054135134443</v>
      </c>
    </row>
    <row r="95" spans="1:12" s="5" customFormat="1" ht="126" customHeight="1" x14ac:dyDescent="0.2">
      <c r="A95" s="7" t="s">
        <v>66</v>
      </c>
      <c r="B95" s="10">
        <v>3121</v>
      </c>
      <c r="C95" s="23">
        <v>609300</v>
      </c>
      <c r="D95" s="55">
        <v>598075</v>
      </c>
      <c r="E95" s="24">
        <f t="shared" si="16"/>
        <v>98.157721976038076</v>
      </c>
      <c r="F95" s="23">
        <v>0</v>
      </c>
      <c r="G95" s="23">
        <v>0</v>
      </c>
      <c r="H95" s="24">
        <v>0</v>
      </c>
      <c r="I95" s="23">
        <f t="shared" si="14"/>
        <v>609300</v>
      </c>
      <c r="J95" s="23">
        <f t="shared" si="15"/>
        <v>598075</v>
      </c>
      <c r="K95" s="24">
        <f t="shared" si="13"/>
        <v>98.157721976038076</v>
      </c>
    </row>
    <row r="96" spans="1:12" s="5" customFormat="1" ht="78" customHeight="1" x14ac:dyDescent="0.2">
      <c r="A96" s="14" t="s">
        <v>51</v>
      </c>
      <c r="B96" s="10">
        <v>3133</v>
      </c>
      <c r="C96" s="23">
        <v>160000</v>
      </c>
      <c r="D96" s="55">
        <v>159921</v>
      </c>
      <c r="E96" s="24">
        <f t="shared" si="16"/>
        <v>99.950625000000002</v>
      </c>
      <c r="F96" s="23">
        <v>0</v>
      </c>
      <c r="G96" s="56">
        <v>0</v>
      </c>
      <c r="H96" s="24">
        <v>0</v>
      </c>
      <c r="I96" s="23">
        <f t="shared" si="14"/>
        <v>160000</v>
      </c>
      <c r="J96" s="23">
        <f t="shared" si="15"/>
        <v>159921</v>
      </c>
      <c r="K96" s="24">
        <f t="shared" si="13"/>
        <v>99.950625000000002</v>
      </c>
    </row>
    <row r="97" spans="1:11" s="18" customFormat="1" ht="237.6" customHeight="1" x14ac:dyDescent="0.2">
      <c r="A97" s="7" t="s">
        <v>52</v>
      </c>
      <c r="B97" s="10">
        <v>3140</v>
      </c>
      <c r="C97" s="23">
        <v>390000</v>
      </c>
      <c r="D97" s="55">
        <v>353000</v>
      </c>
      <c r="E97" s="24">
        <f t="shared" si="16"/>
        <v>90.512820512820511</v>
      </c>
      <c r="F97" s="23">
        <v>0</v>
      </c>
      <c r="G97" s="56">
        <v>0</v>
      </c>
      <c r="H97" s="24">
        <v>0</v>
      </c>
      <c r="I97" s="23">
        <f t="shared" si="14"/>
        <v>390000</v>
      </c>
      <c r="J97" s="23">
        <f t="shared" si="15"/>
        <v>353000</v>
      </c>
      <c r="K97" s="24">
        <f t="shared" si="13"/>
        <v>90.512820512820511</v>
      </c>
    </row>
    <row r="98" spans="1:11" s="18" customFormat="1" ht="265.89999999999998" customHeight="1" x14ac:dyDescent="0.2">
      <c r="A98" s="7" t="s">
        <v>67</v>
      </c>
      <c r="B98" s="10">
        <v>3160</v>
      </c>
      <c r="C98" s="23">
        <v>300000</v>
      </c>
      <c r="D98" s="55">
        <v>266805</v>
      </c>
      <c r="E98" s="24">
        <f t="shared" si="16"/>
        <v>88.935000000000002</v>
      </c>
      <c r="F98" s="23">
        <v>0</v>
      </c>
      <c r="G98" s="56">
        <v>0</v>
      </c>
      <c r="H98" s="24">
        <v>0</v>
      </c>
      <c r="I98" s="23">
        <f t="shared" si="14"/>
        <v>300000</v>
      </c>
      <c r="J98" s="23">
        <f t="shared" si="15"/>
        <v>266805</v>
      </c>
      <c r="K98" s="24">
        <f t="shared" si="13"/>
        <v>88.935000000000002</v>
      </c>
    </row>
    <row r="99" spans="1:11" s="18" customFormat="1" ht="253.15" customHeight="1" x14ac:dyDescent="0.2">
      <c r="A99" s="7" t="s">
        <v>68</v>
      </c>
      <c r="B99" s="10">
        <v>3180</v>
      </c>
      <c r="C99" s="23">
        <v>180000</v>
      </c>
      <c r="D99" s="55">
        <v>166068</v>
      </c>
      <c r="E99" s="24">
        <f t="shared" si="16"/>
        <v>92.259999999999991</v>
      </c>
      <c r="F99" s="23">
        <v>0</v>
      </c>
      <c r="G99" s="56">
        <v>0</v>
      </c>
      <c r="H99" s="24">
        <v>0</v>
      </c>
      <c r="I99" s="23">
        <f t="shared" si="14"/>
        <v>180000</v>
      </c>
      <c r="J99" s="23">
        <f t="shared" si="15"/>
        <v>166068</v>
      </c>
      <c r="K99" s="24">
        <f t="shared" si="13"/>
        <v>92.259999999999991</v>
      </c>
    </row>
    <row r="100" spans="1:11" s="2" customFormat="1" ht="154.9" customHeight="1" x14ac:dyDescent="0.2">
      <c r="A100" s="14" t="s">
        <v>69</v>
      </c>
      <c r="B100" s="10">
        <v>3192</v>
      </c>
      <c r="C100" s="23">
        <v>300000</v>
      </c>
      <c r="D100" s="55">
        <v>251059</v>
      </c>
      <c r="E100" s="24">
        <f t="shared" si="16"/>
        <v>83.686333333333323</v>
      </c>
      <c r="F100" s="23">
        <v>0</v>
      </c>
      <c r="G100" s="56">
        <v>0</v>
      </c>
      <c r="H100" s="24">
        <v>0</v>
      </c>
      <c r="I100" s="23">
        <f t="shared" si="14"/>
        <v>300000</v>
      </c>
      <c r="J100" s="23">
        <f t="shared" si="15"/>
        <v>251059</v>
      </c>
      <c r="K100" s="24">
        <f t="shared" si="13"/>
        <v>83.686333333333323</v>
      </c>
    </row>
    <row r="101" spans="1:11" s="18" customFormat="1" ht="129.6" hidden="1" customHeight="1" x14ac:dyDescent="0.2">
      <c r="A101" s="7" t="s">
        <v>69</v>
      </c>
      <c r="B101" s="10">
        <v>3192</v>
      </c>
      <c r="C101" s="23"/>
      <c r="D101" s="55"/>
      <c r="E101" s="24" t="e">
        <f t="shared" si="16"/>
        <v>#DIV/0!</v>
      </c>
      <c r="F101" s="23"/>
      <c r="G101" s="56"/>
      <c r="H101" s="24">
        <v>0</v>
      </c>
      <c r="I101" s="23">
        <f t="shared" si="14"/>
        <v>0</v>
      </c>
      <c r="J101" s="23">
        <f t="shared" si="15"/>
        <v>0</v>
      </c>
      <c r="K101" s="24" t="e">
        <f t="shared" si="13"/>
        <v>#DIV/0!</v>
      </c>
    </row>
    <row r="102" spans="1:11" s="18" customFormat="1" ht="409.15" customHeight="1" x14ac:dyDescent="0.2">
      <c r="A102" s="41" t="s">
        <v>161</v>
      </c>
      <c r="B102" s="92">
        <v>3221</v>
      </c>
      <c r="C102" s="23">
        <v>0</v>
      </c>
      <c r="D102" s="23">
        <v>0</v>
      </c>
      <c r="E102" s="23">
        <v>0</v>
      </c>
      <c r="F102" s="23">
        <v>4748398</v>
      </c>
      <c r="G102" s="55">
        <v>4748398</v>
      </c>
      <c r="H102" s="24">
        <f t="shared" si="12"/>
        <v>100</v>
      </c>
      <c r="I102" s="23">
        <f t="shared" ref="I102:I133" si="17">C102+F102</f>
        <v>4748398</v>
      </c>
      <c r="J102" s="23">
        <f t="shared" si="15"/>
        <v>4748398</v>
      </c>
      <c r="K102" s="24">
        <f t="shared" si="13"/>
        <v>100</v>
      </c>
    </row>
    <row r="103" spans="1:11" s="18" customFormat="1" ht="396" customHeight="1" x14ac:dyDescent="0.2">
      <c r="A103" s="76" t="s">
        <v>162</v>
      </c>
      <c r="B103" s="92">
        <v>3222</v>
      </c>
      <c r="C103" s="23">
        <v>0</v>
      </c>
      <c r="D103" s="23">
        <v>0</v>
      </c>
      <c r="E103" s="23">
        <v>0</v>
      </c>
      <c r="F103" s="23">
        <v>1162540</v>
      </c>
      <c r="G103" s="55">
        <v>1162540</v>
      </c>
      <c r="H103" s="24">
        <f t="shared" si="12"/>
        <v>100</v>
      </c>
      <c r="I103" s="23">
        <f t="shared" si="17"/>
        <v>1162540</v>
      </c>
      <c r="J103" s="23">
        <f t="shared" si="15"/>
        <v>1162540</v>
      </c>
      <c r="K103" s="24">
        <f t="shared" si="13"/>
        <v>100</v>
      </c>
    </row>
    <row r="104" spans="1:11" s="18" customFormat="1" ht="80.25" customHeight="1" x14ac:dyDescent="0.2">
      <c r="A104" s="7" t="s">
        <v>70</v>
      </c>
      <c r="B104" s="10">
        <v>3242</v>
      </c>
      <c r="C104" s="23">
        <v>7248200</v>
      </c>
      <c r="D104" s="55">
        <v>6754636</v>
      </c>
      <c r="E104" s="24">
        <f t="shared" si="16"/>
        <v>93.190530062636242</v>
      </c>
      <c r="F104" s="23">
        <v>0</v>
      </c>
      <c r="G104" s="56">
        <v>0</v>
      </c>
      <c r="H104" s="24">
        <v>0</v>
      </c>
      <c r="I104" s="23">
        <f t="shared" si="17"/>
        <v>7248200</v>
      </c>
      <c r="J104" s="23">
        <f t="shared" ref="J104:J111" si="18">G104+D104</f>
        <v>6754636</v>
      </c>
      <c r="K104" s="24">
        <f t="shared" si="13"/>
        <v>93.190530062636242</v>
      </c>
    </row>
    <row r="105" spans="1:11" s="5" customFormat="1" ht="53.25" customHeight="1" x14ac:dyDescent="0.2">
      <c r="A105" s="77" t="s">
        <v>24</v>
      </c>
      <c r="B105" s="78">
        <v>4000</v>
      </c>
      <c r="C105" s="30">
        <v>12074973</v>
      </c>
      <c r="D105" s="53">
        <f>D106+D107+D108+D109+D110+D111</f>
        <v>11896119</v>
      </c>
      <c r="E105" s="34">
        <f t="shared" si="16"/>
        <v>98.518804141425406</v>
      </c>
      <c r="F105" s="30">
        <v>699004</v>
      </c>
      <c r="G105" s="53">
        <f>G106+G107+G108+G109+G110+G111</f>
        <v>629923</v>
      </c>
      <c r="H105" s="34">
        <f t="shared" si="12"/>
        <v>90.117223935771477</v>
      </c>
      <c r="I105" s="30">
        <f t="shared" si="17"/>
        <v>12773977</v>
      </c>
      <c r="J105" s="30">
        <f t="shared" si="18"/>
        <v>12526042</v>
      </c>
      <c r="K105" s="24">
        <f t="shared" si="13"/>
        <v>98.059061794146018</v>
      </c>
    </row>
    <row r="106" spans="1:11" s="18" customFormat="1" ht="46.5" customHeight="1" x14ac:dyDescent="0.2">
      <c r="A106" s="7" t="s">
        <v>71</v>
      </c>
      <c r="B106" s="10">
        <v>4010</v>
      </c>
      <c r="C106" s="23">
        <v>1356100</v>
      </c>
      <c r="D106" s="55">
        <v>1354820</v>
      </c>
      <c r="E106" s="24">
        <f t="shared" si="16"/>
        <v>99.905611680554529</v>
      </c>
      <c r="F106" s="23">
        <v>210469</v>
      </c>
      <c r="G106" s="55">
        <v>190712</v>
      </c>
      <c r="H106" s="24">
        <f t="shared" si="12"/>
        <v>90.612869353681532</v>
      </c>
      <c r="I106" s="23">
        <f t="shared" si="17"/>
        <v>1566569</v>
      </c>
      <c r="J106" s="23">
        <f t="shared" si="18"/>
        <v>1545532</v>
      </c>
      <c r="K106" s="24">
        <f t="shared" si="13"/>
        <v>98.657129050811037</v>
      </c>
    </row>
    <row r="107" spans="1:11" s="18" customFormat="1" ht="54" customHeight="1" x14ac:dyDescent="0.2">
      <c r="A107" s="7" t="s">
        <v>72</v>
      </c>
      <c r="B107" s="10">
        <v>4030</v>
      </c>
      <c r="C107" s="23">
        <v>2907600</v>
      </c>
      <c r="D107" s="55">
        <v>2879506</v>
      </c>
      <c r="E107" s="24">
        <f t="shared" si="16"/>
        <v>99.033773558948951</v>
      </c>
      <c r="F107" s="23">
        <v>85333</v>
      </c>
      <c r="G107" s="55">
        <v>85333</v>
      </c>
      <c r="H107" s="24">
        <f t="shared" si="12"/>
        <v>100</v>
      </c>
      <c r="I107" s="23">
        <f t="shared" si="17"/>
        <v>2992933</v>
      </c>
      <c r="J107" s="23">
        <f t="shared" si="18"/>
        <v>2964839</v>
      </c>
      <c r="K107" s="24">
        <f t="shared" si="13"/>
        <v>99.061322121143363</v>
      </c>
    </row>
    <row r="108" spans="1:11" s="5" customFormat="1" ht="76.5" x14ac:dyDescent="0.2">
      <c r="A108" s="7" t="s">
        <v>73</v>
      </c>
      <c r="B108" s="10">
        <v>4040</v>
      </c>
      <c r="C108" s="23">
        <v>2260350</v>
      </c>
      <c r="D108" s="55">
        <v>2182488</v>
      </c>
      <c r="E108" s="24">
        <f t="shared" si="16"/>
        <v>96.555312230406798</v>
      </c>
      <c r="F108" s="23">
        <v>39900</v>
      </c>
      <c r="G108" s="55">
        <v>25211</v>
      </c>
      <c r="H108" s="24">
        <f t="shared" si="12"/>
        <v>63.185463659147864</v>
      </c>
      <c r="I108" s="23">
        <f t="shared" si="17"/>
        <v>2300250</v>
      </c>
      <c r="J108" s="23">
        <f t="shared" si="18"/>
        <v>2207699</v>
      </c>
      <c r="K108" s="24">
        <f t="shared" si="13"/>
        <v>95.976480817302473</v>
      </c>
    </row>
    <row r="109" spans="1:11" s="18" customFormat="1" ht="110.25" customHeight="1" x14ac:dyDescent="0.55000000000000004">
      <c r="A109" s="12" t="s">
        <v>74</v>
      </c>
      <c r="B109" s="10">
        <v>4060</v>
      </c>
      <c r="C109" s="23">
        <v>3730123</v>
      </c>
      <c r="D109" s="55">
        <v>3662825</v>
      </c>
      <c r="E109" s="24">
        <f t="shared" si="16"/>
        <v>98.195823569356833</v>
      </c>
      <c r="F109" s="23">
        <v>323302</v>
      </c>
      <c r="G109" s="55">
        <v>288667</v>
      </c>
      <c r="H109" s="24">
        <f t="shared" si="12"/>
        <v>89.287106173175545</v>
      </c>
      <c r="I109" s="23">
        <f t="shared" si="17"/>
        <v>4053425</v>
      </c>
      <c r="J109" s="23">
        <f t="shared" si="18"/>
        <v>3951492</v>
      </c>
      <c r="K109" s="24">
        <f t="shared" si="13"/>
        <v>97.485262463225538</v>
      </c>
    </row>
    <row r="110" spans="1:11" s="4" customFormat="1" ht="75.599999999999994" customHeight="1" x14ac:dyDescent="0.5">
      <c r="A110" s="21" t="s">
        <v>75</v>
      </c>
      <c r="B110" s="10">
        <v>4081</v>
      </c>
      <c r="C110" s="23">
        <v>1192800</v>
      </c>
      <c r="D110" s="55">
        <v>1190544</v>
      </c>
      <c r="E110" s="24">
        <f t="shared" si="16"/>
        <v>99.810865191146874</v>
      </c>
      <c r="F110" s="23">
        <v>40000</v>
      </c>
      <c r="G110" s="55">
        <v>40000</v>
      </c>
      <c r="H110" s="24">
        <f t="shared" si="12"/>
        <v>100</v>
      </c>
      <c r="I110" s="23">
        <f t="shared" si="17"/>
        <v>1232800</v>
      </c>
      <c r="J110" s="23">
        <f t="shared" si="18"/>
        <v>1230544</v>
      </c>
      <c r="K110" s="24">
        <f t="shared" si="13"/>
        <v>99.817001946787798</v>
      </c>
    </row>
    <row r="111" spans="1:11" s="2" customFormat="1" ht="82.9" customHeight="1" x14ac:dyDescent="0.2">
      <c r="A111" s="7" t="s">
        <v>76</v>
      </c>
      <c r="B111" s="10">
        <v>4082</v>
      </c>
      <c r="C111" s="23">
        <v>628000</v>
      </c>
      <c r="D111" s="55">
        <v>625936</v>
      </c>
      <c r="E111" s="24">
        <f>D111/C111*100</f>
        <v>99.671337579617841</v>
      </c>
      <c r="F111" s="23">
        <v>0</v>
      </c>
      <c r="G111" s="23">
        <v>0</v>
      </c>
      <c r="H111" s="24">
        <v>0</v>
      </c>
      <c r="I111" s="23">
        <f t="shared" si="17"/>
        <v>628000</v>
      </c>
      <c r="J111" s="23">
        <f t="shared" si="18"/>
        <v>625936</v>
      </c>
      <c r="K111" s="24">
        <f t="shared" si="13"/>
        <v>99.671337579617841</v>
      </c>
    </row>
    <row r="112" spans="1:11" s="2" customFormat="1" ht="54" customHeight="1" x14ac:dyDescent="0.2">
      <c r="A112" s="77" t="s">
        <v>25</v>
      </c>
      <c r="B112" s="78">
        <v>5000</v>
      </c>
      <c r="C112" s="67">
        <v>13663487</v>
      </c>
      <c r="D112" s="58">
        <f>D113+D114+D116+D117</f>
        <v>13405551</v>
      </c>
      <c r="E112" s="34">
        <f t="shared" si="16"/>
        <v>98.112224207480864</v>
      </c>
      <c r="F112" s="67">
        <v>3029313</v>
      </c>
      <c r="G112" s="58">
        <f>G113+G114+G116+G117</f>
        <v>2856846</v>
      </c>
      <c r="H112" s="34">
        <f t="shared" si="12"/>
        <v>94.306728951415721</v>
      </c>
      <c r="I112" s="30">
        <f t="shared" si="17"/>
        <v>16692800</v>
      </c>
      <c r="J112" s="67">
        <f>D112+G112</f>
        <v>16262397</v>
      </c>
      <c r="K112" s="24">
        <f t="shared" si="13"/>
        <v>97.421624892169078</v>
      </c>
    </row>
    <row r="113" spans="1:11" s="18" customFormat="1" ht="114.75" customHeight="1" x14ac:dyDescent="0.2">
      <c r="A113" s="7" t="s">
        <v>77</v>
      </c>
      <c r="B113" s="10">
        <v>5011</v>
      </c>
      <c r="C113" s="23">
        <v>582000</v>
      </c>
      <c r="D113" s="55">
        <v>530158</v>
      </c>
      <c r="E113" s="24">
        <f t="shared" si="16"/>
        <v>91.092439862542946</v>
      </c>
      <c r="F113" s="23">
        <v>0</v>
      </c>
      <c r="G113" s="56">
        <v>0</v>
      </c>
      <c r="H113" s="24">
        <v>0</v>
      </c>
      <c r="I113" s="23">
        <f t="shared" si="17"/>
        <v>582000</v>
      </c>
      <c r="J113" s="23">
        <f t="shared" ref="J113:J159" si="19">G113+D113</f>
        <v>530158</v>
      </c>
      <c r="K113" s="24">
        <f t="shared" si="13"/>
        <v>91.092439862542946</v>
      </c>
    </row>
    <row r="114" spans="1:11" s="5" customFormat="1" ht="113.25" customHeight="1" x14ac:dyDescent="0.2">
      <c r="A114" s="7" t="s">
        <v>53</v>
      </c>
      <c r="B114" s="10">
        <v>5031</v>
      </c>
      <c r="C114" s="23">
        <v>8553130</v>
      </c>
      <c r="D114" s="55">
        <v>8361907</v>
      </c>
      <c r="E114" s="24">
        <f t="shared" si="16"/>
        <v>97.764292136329047</v>
      </c>
      <c r="F114" s="23">
        <v>1432889</v>
      </c>
      <c r="G114" s="55">
        <v>1395443</v>
      </c>
      <c r="H114" s="24">
        <f t="shared" si="12"/>
        <v>97.38667824234814</v>
      </c>
      <c r="I114" s="23">
        <f t="shared" si="17"/>
        <v>9986019</v>
      </c>
      <c r="J114" s="23">
        <f t="shared" si="19"/>
        <v>9757350</v>
      </c>
      <c r="K114" s="24">
        <f t="shared" si="13"/>
        <v>97.710108502697622</v>
      </c>
    </row>
    <row r="115" spans="1:11" s="5" customFormat="1" ht="34.5" hidden="1" customHeight="1" x14ac:dyDescent="0.55000000000000004">
      <c r="A115" s="13" t="s">
        <v>78</v>
      </c>
      <c r="B115" s="10">
        <v>5061</v>
      </c>
      <c r="C115" s="23"/>
      <c r="D115" s="57"/>
      <c r="E115" s="24" t="e">
        <f t="shared" si="16"/>
        <v>#DIV/0!</v>
      </c>
      <c r="F115" s="23"/>
      <c r="G115" s="55"/>
      <c r="H115" s="24" t="e">
        <f t="shared" si="12"/>
        <v>#DIV/0!</v>
      </c>
      <c r="I115" s="23">
        <f t="shared" si="17"/>
        <v>0</v>
      </c>
      <c r="J115" s="23">
        <f t="shared" si="19"/>
        <v>0</v>
      </c>
      <c r="K115" s="24" t="e">
        <f t="shared" si="13"/>
        <v>#DIV/0!</v>
      </c>
    </row>
    <row r="116" spans="1:11" s="5" customFormat="1" ht="105.6" customHeight="1" x14ac:dyDescent="0.2">
      <c r="A116" s="27" t="s">
        <v>142</v>
      </c>
      <c r="B116" s="10">
        <v>5045</v>
      </c>
      <c r="C116" s="23">
        <v>0</v>
      </c>
      <c r="D116" s="57">
        <v>0</v>
      </c>
      <c r="E116" s="24">
        <v>0</v>
      </c>
      <c r="F116" s="23">
        <v>1206024</v>
      </c>
      <c r="G116" s="55">
        <v>1206024</v>
      </c>
      <c r="H116" s="24">
        <f t="shared" si="12"/>
        <v>100</v>
      </c>
      <c r="I116" s="23">
        <f t="shared" si="17"/>
        <v>1206024</v>
      </c>
      <c r="J116" s="23">
        <f t="shared" si="19"/>
        <v>1206024</v>
      </c>
      <c r="K116" s="24">
        <f t="shared" si="13"/>
        <v>100</v>
      </c>
    </row>
    <row r="117" spans="1:11" s="2" customFormat="1" ht="207.6" customHeight="1" x14ac:dyDescent="0.2">
      <c r="A117" s="6" t="s">
        <v>78</v>
      </c>
      <c r="B117" s="11" t="s">
        <v>86</v>
      </c>
      <c r="C117" s="23">
        <v>4528357</v>
      </c>
      <c r="D117" s="55">
        <v>4513486</v>
      </c>
      <c r="E117" s="24">
        <f t="shared" si="16"/>
        <v>99.671602746868231</v>
      </c>
      <c r="F117" s="23">
        <v>390400</v>
      </c>
      <c r="G117" s="55">
        <v>255379</v>
      </c>
      <c r="H117" s="24">
        <f t="shared" si="12"/>
        <v>65.414702868852459</v>
      </c>
      <c r="I117" s="23">
        <f t="shared" si="17"/>
        <v>4918757</v>
      </c>
      <c r="J117" s="23">
        <f t="shared" si="19"/>
        <v>4768865</v>
      </c>
      <c r="K117" s="24">
        <f t="shared" si="13"/>
        <v>96.952644743377235</v>
      </c>
    </row>
    <row r="118" spans="1:11" s="2" customFormat="1" ht="67.900000000000006" customHeight="1" x14ac:dyDescent="0.2">
      <c r="A118" s="77" t="s">
        <v>23</v>
      </c>
      <c r="B118" s="78">
        <v>6000</v>
      </c>
      <c r="C118" s="67">
        <v>56438179</v>
      </c>
      <c r="D118" s="58">
        <f>D119+D120+D121+D122+D123+D125+D126+D124</f>
        <v>48623469</v>
      </c>
      <c r="E118" s="34">
        <f t="shared" si="16"/>
        <v>86.15350435030868</v>
      </c>
      <c r="F118" s="67">
        <v>44750033</v>
      </c>
      <c r="G118" s="100">
        <f>G120+G121+G123+G126+G125</f>
        <v>42804059</v>
      </c>
      <c r="H118" s="34">
        <f t="shared" si="12"/>
        <v>95.651457955349443</v>
      </c>
      <c r="I118" s="30">
        <f t="shared" si="17"/>
        <v>101188212</v>
      </c>
      <c r="J118" s="30">
        <f t="shared" si="19"/>
        <v>91427528</v>
      </c>
      <c r="K118" s="24">
        <f t="shared" si="13"/>
        <v>90.353931740586546</v>
      </c>
    </row>
    <row r="119" spans="1:11" s="2" customFormat="1" ht="112.5" customHeight="1" x14ac:dyDescent="0.2">
      <c r="A119" s="14" t="s">
        <v>106</v>
      </c>
      <c r="B119" s="10">
        <v>6012</v>
      </c>
      <c r="C119" s="23">
        <v>176165</v>
      </c>
      <c r="D119" s="55">
        <v>176165</v>
      </c>
      <c r="E119" s="34">
        <f t="shared" si="16"/>
        <v>100</v>
      </c>
      <c r="F119" s="23">
        <v>0</v>
      </c>
      <c r="G119" s="56">
        <v>0</v>
      </c>
      <c r="H119" s="34">
        <v>0</v>
      </c>
      <c r="I119" s="23">
        <f t="shared" si="17"/>
        <v>176165</v>
      </c>
      <c r="J119" s="23">
        <f t="shared" si="19"/>
        <v>176165</v>
      </c>
      <c r="K119" s="24">
        <f t="shared" si="13"/>
        <v>100</v>
      </c>
    </row>
    <row r="120" spans="1:11" s="2" customFormat="1" ht="76.5" customHeight="1" x14ac:dyDescent="0.2">
      <c r="A120" s="14" t="s">
        <v>107</v>
      </c>
      <c r="B120" s="10">
        <v>6013</v>
      </c>
      <c r="C120" s="23">
        <v>72920</v>
      </c>
      <c r="D120" s="55">
        <v>72919</v>
      </c>
      <c r="E120" s="24">
        <f t="shared" si="16"/>
        <v>99.998628634119584</v>
      </c>
      <c r="F120" s="23">
        <v>1259660</v>
      </c>
      <c r="G120" s="55">
        <v>1244173</v>
      </c>
      <c r="H120" s="34">
        <f t="shared" si="12"/>
        <v>98.770541257164638</v>
      </c>
      <c r="I120" s="23">
        <f t="shared" si="17"/>
        <v>1332580</v>
      </c>
      <c r="J120" s="23">
        <f t="shared" si="19"/>
        <v>1317092</v>
      </c>
      <c r="K120" s="24">
        <f t="shared" si="13"/>
        <v>98.837743324978618</v>
      </c>
    </row>
    <row r="121" spans="1:11" s="2" customFormat="1" ht="123.75" customHeight="1" x14ac:dyDescent="0.2">
      <c r="A121" s="14" t="s">
        <v>108</v>
      </c>
      <c r="B121" s="10">
        <v>6017</v>
      </c>
      <c r="C121" s="23">
        <v>1571649</v>
      </c>
      <c r="D121" s="55">
        <v>1452946</v>
      </c>
      <c r="E121" s="24">
        <f t="shared" si="16"/>
        <v>92.447232174614044</v>
      </c>
      <c r="F121" s="23">
        <v>19181178</v>
      </c>
      <c r="G121" s="55">
        <v>18481188</v>
      </c>
      <c r="H121" s="24">
        <f t="shared" si="12"/>
        <v>96.350641237988626</v>
      </c>
      <c r="I121" s="23">
        <f t="shared" si="17"/>
        <v>20752827</v>
      </c>
      <c r="J121" s="23">
        <f t="shared" si="19"/>
        <v>19934134</v>
      </c>
      <c r="K121" s="24">
        <f t="shared" si="13"/>
        <v>96.055029032912003</v>
      </c>
    </row>
    <row r="122" spans="1:11" s="2" customFormat="1" ht="171" customHeight="1" x14ac:dyDescent="0.2">
      <c r="A122" s="37" t="s">
        <v>143</v>
      </c>
      <c r="B122" s="38">
        <v>6020</v>
      </c>
      <c r="C122" s="68">
        <v>192000</v>
      </c>
      <c r="D122" s="55">
        <v>192000</v>
      </c>
      <c r="E122" s="24">
        <f t="shared" si="16"/>
        <v>100</v>
      </c>
      <c r="F122" s="23">
        <v>0</v>
      </c>
      <c r="G122" s="57">
        <v>0</v>
      </c>
      <c r="H122" s="24">
        <v>0</v>
      </c>
      <c r="I122" s="23">
        <f t="shared" si="17"/>
        <v>192000</v>
      </c>
      <c r="J122" s="23">
        <f t="shared" si="19"/>
        <v>192000</v>
      </c>
      <c r="K122" s="24">
        <f t="shared" si="13"/>
        <v>100</v>
      </c>
    </row>
    <row r="123" spans="1:11" s="2" customFormat="1" ht="71.25" customHeight="1" x14ac:dyDescent="0.2">
      <c r="A123" s="7" t="s">
        <v>79</v>
      </c>
      <c r="B123" s="10">
        <v>6030</v>
      </c>
      <c r="C123" s="23">
        <v>44002035</v>
      </c>
      <c r="D123" s="55">
        <v>39048142</v>
      </c>
      <c r="E123" s="24">
        <f t="shared" si="16"/>
        <v>88.741672970352397</v>
      </c>
      <c r="F123" s="23">
        <v>23554495</v>
      </c>
      <c r="G123" s="55">
        <v>22349950</v>
      </c>
      <c r="H123" s="24">
        <f t="shared" si="12"/>
        <v>94.886135321517187</v>
      </c>
      <c r="I123" s="23">
        <f t="shared" si="17"/>
        <v>67556530</v>
      </c>
      <c r="J123" s="23">
        <f t="shared" si="19"/>
        <v>61398092</v>
      </c>
      <c r="K123" s="24">
        <f t="shared" si="13"/>
        <v>90.884022610397537</v>
      </c>
    </row>
    <row r="124" spans="1:11" s="2" customFormat="1" ht="221.45" customHeight="1" x14ac:dyDescent="0.2">
      <c r="A124" s="40" t="s">
        <v>160</v>
      </c>
      <c r="B124" s="91">
        <v>6071</v>
      </c>
      <c r="C124" s="23">
        <v>8000000</v>
      </c>
      <c r="D124" s="55">
        <v>5519691</v>
      </c>
      <c r="E124" s="24">
        <f t="shared" si="16"/>
        <v>68.996137500000003</v>
      </c>
      <c r="F124" s="23">
        <v>0</v>
      </c>
      <c r="G124" s="23">
        <v>0</v>
      </c>
      <c r="H124" s="24">
        <v>0</v>
      </c>
      <c r="I124" s="23">
        <f t="shared" si="17"/>
        <v>8000000</v>
      </c>
      <c r="J124" s="23">
        <f t="shared" si="19"/>
        <v>5519691</v>
      </c>
      <c r="K124" s="24">
        <f t="shared" si="13"/>
        <v>68.996137500000003</v>
      </c>
    </row>
    <row r="125" spans="1:11" s="2" customFormat="1" ht="242.45" customHeight="1" x14ac:dyDescent="0.5">
      <c r="A125" s="16" t="s">
        <v>132</v>
      </c>
      <c r="B125" s="39">
        <v>6083</v>
      </c>
      <c r="C125" s="69">
        <v>0</v>
      </c>
      <c r="D125" s="59">
        <v>0</v>
      </c>
      <c r="E125" s="24">
        <v>0</v>
      </c>
      <c r="F125" s="23">
        <v>250000</v>
      </c>
      <c r="G125" s="55">
        <v>250000</v>
      </c>
      <c r="H125" s="24">
        <f t="shared" si="12"/>
        <v>100</v>
      </c>
      <c r="I125" s="23">
        <f t="shared" si="17"/>
        <v>250000</v>
      </c>
      <c r="J125" s="23">
        <f t="shared" si="19"/>
        <v>250000</v>
      </c>
      <c r="K125" s="24">
        <f t="shared" si="13"/>
        <v>100</v>
      </c>
    </row>
    <row r="126" spans="1:11" s="2" customFormat="1" ht="75.75" customHeight="1" x14ac:dyDescent="0.2">
      <c r="A126" s="7" t="s">
        <v>80</v>
      </c>
      <c r="B126" s="10">
        <v>6090</v>
      </c>
      <c r="C126" s="23">
        <v>2423410</v>
      </c>
      <c r="D126" s="55">
        <v>2161606</v>
      </c>
      <c r="E126" s="24">
        <f t="shared" si="16"/>
        <v>89.196875477116961</v>
      </c>
      <c r="F126" s="23">
        <v>504700</v>
      </c>
      <c r="G126" s="36">
        <v>478748</v>
      </c>
      <c r="H126" s="24">
        <f t="shared" si="12"/>
        <v>94.857935407172576</v>
      </c>
      <c r="I126" s="23">
        <f t="shared" si="17"/>
        <v>2928110</v>
      </c>
      <c r="J126" s="23">
        <f t="shared" si="19"/>
        <v>2640354</v>
      </c>
      <c r="K126" s="24">
        <f t="shared" si="13"/>
        <v>90.172636956944913</v>
      </c>
    </row>
    <row r="127" spans="1:11" s="2" customFormat="1" ht="45" customHeight="1" x14ac:dyDescent="0.45">
      <c r="A127" s="79" t="s">
        <v>124</v>
      </c>
      <c r="B127" s="78">
        <v>7000</v>
      </c>
      <c r="C127" s="30">
        <v>10235334</v>
      </c>
      <c r="D127" s="53">
        <f>D138</f>
        <v>9102431</v>
      </c>
      <c r="E127" s="30">
        <f t="shared" si="16"/>
        <v>88.931450600439604</v>
      </c>
      <c r="F127" s="30">
        <v>244551222</v>
      </c>
      <c r="G127" s="65">
        <f>G128+G130+G135+G136+G138+G139+G140+G129+G132+G133+G134+G131</f>
        <v>191839423</v>
      </c>
      <c r="H127" s="34">
        <f t="shared" si="12"/>
        <v>78.44549760622337</v>
      </c>
      <c r="I127" s="30">
        <f t="shared" si="17"/>
        <v>254786556</v>
      </c>
      <c r="J127" s="30">
        <f t="shared" si="19"/>
        <v>200941854</v>
      </c>
      <c r="K127" s="24">
        <f t="shared" si="13"/>
        <v>78.866741304827713</v>
      </c>
    </row>
    <row r="128" spans="1:11" s="2" customFormat="1" ht="59.45" customHeight="1" x14ac:dyDescent="0.2">
      <c r="A128" s="7" t="s">
        <v>120</v>
      </c>
      <c r="B128" s="10">
        <v>7130</v>
      </c>
      <c r="C128" s="23">
        <v>184000</v>
      </c>
      <c r="D128" s="52">
        <v>0</v>
      </c>
      <c r="E128" s="24">
        <v>0</v>
      </c>
      <c r="F128" s="23">
        <v>40000</v>
      </c>
      <c r="G128" s="55">
        <v>18500</v>
      </c>
      <c r="H128" s="34">
        <f t="shared" si="12"/>
        <v>46.25</v>
      </c>
      <c r="I128" s="23">
        <f t="shared" si="17"/>
        <v>224000</v>
      </c>
      <c r="J128" s="23">
        <f t="shared" si="19"/>
        <v>18500</v>
      </c>
      <c r="K128" s="24">
        <f t="shared" si="13"/>
        <v>8.2589285714285712</v>
      </c>
    </row>
    <row r="129" spans="1:11" s="2" customFormat="1" ht="41.45" customHeight="1" x14ac:dyDescent="0.5">
      <c r="A129" s="16" t="s">
        <v>118</v>
      </c>
      <c r="B129" s="10">
        <v>7321</v>
      </c>
      <c r="C129" s="23">
        <v>0</v>
      </c>
      <c r="D129" s="52">
        <v>0</v>
      </c>
      <c r="E129" s="24">
        <v>0</v>
      </c>
      <c r="F129" s="23">
        <v>103184103</v>
      </c>
      <c r="G129" s="55">
        <v>64974743</v>
      </c>
      <c r="H129" s="24">
        <f t="shared" si="12"/>
        <v>62.969722186759711</v>
      </c>
      <c r="I129" s="23">
        <f t="shared" si="17"/>
        <v>103184103</v>
      </c>
      <c r="J129" s="23">
        <f t="shared" si="19"/>
        <v>64974743</v>
      </c>
      <c r="K129" s="24">
        <f t="shared" si="13"/>
        <v>62.969722186759711</v>
      </c>
    </row>
    <row r="130" spans="1:11" s="2" customFormat="1" ht="74.45" customHeight="1" x14ac:dyDescent="0.2">
      <c r="A130" s="14" t="s">
        <v>119</v>
      </c>
      <c r="B130" s="10">
        <v>7322</v>
      </c>
      <c r="C130" s="23">
        <v>0</v>
      </c>
      <c r="D130" s="52">
        <v>0</v>
      </c>
      <c r="E130" s="24">
        <v>0</v>
      </c>
      <c r="F130" s="68">
        <v>13703157</v>
      </c>
      <c r="G130" s="55">
        <v>13599888</v>
      </c>
      <c r="H130" s="24">
        <f t="shared" si="12"/>
        <v>99.246385340254079</v>
      </c>
      <c r="I130" s="23">
        <f t="shared" si="17"/>
        <v>13703157</v>
      </c>
      <c r="J130" s="23">
        <f t="shared" si="19"/>
        <v>13599888</v>
      </c>
      <c r="K130" s="24">
        <f t="shared" si="13"/>
        <v>99.246385340254079</v>
      </c>
    </row>
    <row r="131" spans="1:11" s="2" customFormat="1" ht="87" customHeight="1" x14ac:dyDescent="0.45">
      <c r="A131" s="42" t="s">
        <v>144</v>
      </c>
      <c r="B131" s="10">
        <v>7323</v>
      </c>
      <c r="C131" s="23">
        <v>0</v>
      </c>
      <c r="D131" s="52">
        <v>0</v>
      </c>
      <c r="E131" s="24">
        <v>0</v>
      </c>
      <c r="F131" s="70">
        <v>3915460</v>
      </c>
      <c r="G131" s="55">
        <v>1520145</v>
      </c>
      <c r="H131" s="24">
        <f t="shared" si="12"/>
        <v>38.824173915708499</v>
      </c>
      <c r="I131" s="23">
        <f t="shared" si="17"/>
        <v>3915460</v>
      </c>
      <c r="J131" s="23">
        <f t="shared" si="19"/>
        <v>1520145</v>
      </c>
      <c r="K131" s="24">
        <v>0</v>
      </c>
    </row>
    <row r="132" spans="1:11" s="2" customFormat="1" ht="73.900000000000006" customHeight="1" x14ac:dyDescent="0.2">
      <c r="A132" s="42" t="s">
        <v>145</v>
      </c>
      <c r="B132" s="10">
        <v>7324</v>
      </c>
      <c r="C132" s="23">
        <v>0</v>
      </c>
      <c r="D132" s="52">
        <v>0</v>
      </c>
      <c r="E132" s="24">
        <v>0</v>
      </c>
      <c r="F132" s="36">
        <v>3642384</v>
      </c>
      <c r="G132" s="55">
        <v>1587323</v>
      </c>
      <c r="H132" s="24">
        <f t="shared" si="12"/>
        <v>43.579232722304951</v>
      </c>
      <c r="I132" s="23">
        <f t="shared" si="17"/>
        <v>3642384</v>
      </c>
      <c r="J132" s="23">
        <f t="shared" si="19"/>
        <v>1587323</v>
      </c>
      <c r="K132" s="24">
        <f t="shared" si="13"/>
        <v>43.579232722304951</v>
      </c>
    </row>
    <row r="133" spans="1:11" s="2" customFormat="1" ht="87" customHeight="1" x14ac:dyDescent="0.2">
      <c r="A133" s="42" t="s">
        <v>146</v>
      </c>
      <c r="B133" s="10">
        <v>7325</v>
      </c>
      <c r="C133" s="23">
        <v>0</v>
      </c>
      <c r="D133" s="52">
        <v>0</v>
      </c>
      <c r="E133" s="24">
        <v>0</v>
      </c>
      <c r="F133" s="23">
        <v>2184817</v>
      </c>
      <c r="G133" s="55">
        <v>2103606</v>
      </c>
      <c r="H133" s="24">
        <f t="shared" si="12"/>
        <v>96.282938113352287</v>
      </c>
      <c r="I133" s="23">
        <f t="shared" si="17"/>
        <v>2184817</v>
      </c>
      <c r="J133" s="23">
        <f t="shared" si="19"/>
        <v>2103606</v>
      </c>
      <c r="K133" s="24">
        <f t="shared" si="13"/>
        <v>96.282938113352287</v>
      </c>
    </row>
    <row r="134" spans="1:11" s="2" customFormat="1" ht="87" customHeight="1" x14ac:dyDescent="0.2">
      <c r="A134" s="42" t="s">
        <v>147</v>
      </c>
      <c r="B134" s="10">
        <v>7330</v>
      </c>
      <c r="C134" s="23">
        <v>0</v>
      </c>
      <c r="D134" s="52">
        <v>0</v>
      </c>
      <c r="E134" s="24">
        <v>0</v>
      </c>
      <c r="F134" s="23">
        <v>10230532</v>
      </c>
      <c r="G134" s="55">
        <v>10224532</v>
      </c>
      <c r="H134" s="24">
        <f t="shared" si="12"/>
        <v>99.941352023531124</v>
      </c>
      <c r="I134" s="23">
        <f t="shared" ref="I134:I160" si="20">C134+F134</f>
        <v>10230532</v>
      </c>
      <c r="J134" s="23">
        <f t="shared" si="19"/>
        <v>10224532</v>
      </c>
      <c r="K134" s="24">
        <f t="shared" si="13"/>
        <v>99.941352023531124</v>
      </c>
    </row>
    <row r="135" spans="1:11" s="2" customFormat="1" ht="74.45" customHeight="1" x14ac:dyDescent="0.2">
      <c r="A135" s="43" t="s">
        <v>109</v>
      </c>
      <c r="B135" s="10">
        <v>7350</v>
      </c>
      <c r="C135" s="23">
        <v>0</v>
      </c>
      <c r="D135" s="52">
        <v>0</v>
      </c>
      <c r="E135" s="24">
        <v>0</v>
      </c>
      <c r="F135" s="23">
        <v>1095120</v>
      </c>
      <c r="G135" s="55">
        <v>1095120</v>
      </c>
      <c r="H135" s="24">
        <f t="shared" ref="H135" si="21">G135/F135*100</f>
        <v>100</v>
      </c>
      <c r="I135" s="23">
        <f t="shared" si="20"/>
        <v>1095120</v>
      </c>
      <c r="J135" s="23">
        <f t="shared" si="19"/>
        <v>1095120</v>
      </c>
      <c r="K135" s="24">
        <f t="shared" si="13"/>
        <v>100</v>
      </c>
    </row>
    <row r="136" spans="1:11" s="2" customFormat="1" ht="108.6" customHeight="1" x14ac:dyDescent="0.45">
      <c r="A136" s="44" t="s">
        <v>125</v>
      </c>
      <c r="B136" s="10">
        <v>7363</v>
      </c>
      <c r="C136" s="23">
        <v>0</v>
      </c>
      <c r="D136" s="52">
        <v>0</v>
      </c>
      <c r="E136" s="24">
        <v>0</v>
      </c>
      <c r="F136" s="23">
        <v>2892000</v>
      </c>
      <c r="G136" s="80">
        <v>0</v>
      </c>
      <c r="H136" s="24">
        <v>0</v>
      </c>
      <c r="I136" s="23">
        <f t="shared" si="20"/>
        <v>2892000</v>
      </c>
      <c r="J136" s="23">
        <f t="shared" si="19"/>
        <v>0</v>
      </c>
      <c r="K136" s="24">
        <v>0</v>
      </c>
    </row>
    <row r="137" spans="1:11" s="2" customFormat="1" ht="76.900000000000006" customHeight="1" x14ac:dyDescent="0.2">
      <c r="A137" s="45" t="s">
        <v>130</v>
      </c>
      <c r="B137" s="10">
        <v>7366</v>
      </c>
      <c r="C137" s="23">
        <v>0</v>
      </c>
      <c r="D137" s="52">
        <v>0</v>
      </c>
      <c r="E137" s="24">
        <v>0</v>
      </c>
      <c r="F137" s="23">
        <v>1000</v>
      </c>
      <c r="G137" s="80">
        <v>0</v>
      </c>
      <c r="H137" s="24">
        <v>0</v>
      </c>
      <c r="I137" s="23">
        <f t="shared" si="20"/>
        <v>1000</v>
      </c>
      <c r="J137" s="23">
        <f t="shared" si="19"/>
        <v>0</v>
      </c>
      <c r="K137" s="24">
        <v>0</v>
      </c>
    </row>
    <row r="138" spans="1:11" s="2" customFormat="1" ht="87" customHeight="1" x14ac:dyDescent="0.45">
      <c r="A138" s="46" t="s">
        <v>81</v>
      </c>
      <c r="B138" s="10">
        <v>7461</v>
      </c>
      <c r="C138" s="23">
        <v>10051334</v>
      </c>
      <c r="D138" s="55">
        <v>9102431</v>
      </c>
      <c r="E138" s="24">
        <f t="shared" si="16"/>
        <v>90.55943221068965</v>
      </c>
      <c r="F138" s="23">
        <v>89070827</v>
      </c>
      <c r="G138" s="55">
        <v>83115682</v>
      </c>
      <c r="H138" s="24">
        <f t="shared" ref="H138:H157" si="22">G138/F138*100</f>
        <v>93.314146505005496</v>
      </c>
      <c r="I138" s="23">
        <f t="shared" si="20"/>
        <v>99122161</v>
      </c>
      <c r="J138" s="23">
        <f t="shared" si="19"/>
        <v>92218113</v>
      </c>
      <c r="K138" s="24">
        <f t="shared" ref="K138:K159" si="23">J138/I138*100</f>
        <v>93.034808835533767</v>
      </c>
    </row>
    <row r="139" spans="1:11" s="2" customFormat="1" ht="79.150000000000006" customHeight="1" x14ac:dyDescent="0.2">
      <c r="A139" s="43" t="s">
        <v>54</v>
      </c>
      <c r="B139" s="10">
        <v>7670</v>
      </c>
      <c r="C139" s="23">
        <v>0</v>
      </c>
      <c r="D139" s="52">
        <v>0</v>
      </c>
      <c r="E139" s="24">
        <v>0</v>
      </c>
      <c r="F139" s="23">
        <v>12191890</v>
      </c>
      <c r="G139" s="55">
        <v>12190642</v>
      </c>
      <c r="H139" s="24">
        <f t="shared" si="22"/>
        <v>99.989763687172371</v>
      </c>
      <c r="I139" s="23">
        <f t="shared" si="20"/>
        <v>12191890</v>
      </c>
      <c r="J139" s="23">
        <f t="shared" si="19"/>
        <v>12190642</v>
      </c>
      <c r="K139" s="24">
        <f t="shared" si="23"/>
        <v>99.989763687172371</v>
      </c>
    </row>
    <row r="140" spans="1:11" s="2" customFormat="1" ht="232.15" customHeight="1" x14ac:dyDescent="0.2">
      <c r="A140" s="43" t="s">
        <v>110</v>
      </c>
      <c r="B140" s="10">
        <v>7691</v>
      </c>
      <c r="C140" s="23">
        <v>0</v>
      </c>
      <c r="D140" s="60">
        <v>0</v>
      </c>
      <c r="E140" s="24">
        <v>0</v>
      </c>
      <c r="F140" s="23">
        <v>2399932</v>
      </c>
      <c r="G140" s="55">
        <v>1409242</v>
      </c>
      <c r="H140" s="24">
        <f t="shared" si="22"/>
        <v>58.720080402278064</v>
      </c>
      <c r="I140" s="23">
        <f t="shared" si="20"/>
        <v>2399932</v>
      </c>
      <c r="J140" s="23">
        <f t="shared" si="19"/>
        <v>1409242</v>
      </c>
      <c r="K140" s="24">
        <f t="shared" si="23"/>
        <v>58.720080402278064</v>
      </c>
    </row>
    <row r="141" spans="1:11" s="2" customFormat="1" ht="36" customHeight="1" x14ac:dyDescent="0.45">
      <c r="A141" s="44" t="s">
        <v>126</v>
      </c>
      <c r="B141" s="10">
        <v>8000</v>
      </c>
      <c r="C141" s="30">
        <v>11230932</v>
      </c>
      <c r="D141" s="53">
        <f>D142+D144+D146+D147+D148+D143</f>
        <v>3452920</v>
      </c>
      <c r="E141" s="34">
        <f t="shared" si="16"/>
        <v>30.744732494150973</v>
      </c>
      <c r="F141" s="30">
        <v>1508967</v>
      </c>
      <c r="G141" s="65">
        <f>G142+G146+G147</f>
        <v>0</v>
      </c>
      <c r="H141" s="34">
        <f t="shared" si="22"/>
        <v>0</v>
      </c>
      <c r="I141" s="30">
        <f t="shared" si="20"/>
        <v>12739899</v>
      </c>
      <c r="J141" s="30">
        <f t="shared" si="19"/>
        <v>3452920</v>
      </c>
      <c r="K141" s="24">
        <f t="shared" si="23"/>
        <v>27.103197599918179</v>
      </c>
    </row>
    <row r="142" spans="1:11" s="2" customFormat="1" ht="68.45" customHeight="1" x14ac:dyDescent="0.2">
      <c r="A142" s="43" t="s">
        <v>101</v>
      </c>
      <c r="B142" s="25" t="s">
        <v>87</v>
      </c>
      <c r="C142" s="23">
        <v>6385229</v>
      </c>
      <c r="D142" s="55">
        <v>3080547</v>
      </c>
      <c r="E142" s="24">
        <f t="shared" si="16"/>
        <v>48.244894584047024</v>
      </c>
      <c r="F142" s="23">
        <v>1438967</v>
      </c>
      <c r="G142" s="36">
        <v>0</v>
      </c>
      <c r="H142" s="24">
        <v>0</v>
      </c>
      <c r="I142" s="23">
        <f t="shared" si="20"/>
        <v>7824196</v>
      </c>
      <c r="J142" s="23">
        <f t="shared" si="19"/>
        <v>3080547</v>
      </c>
      <c r="K142" s="24">
        <f t="shared" si="23"/>
        <v>39.372058164187095</v>
      </c>
    </row>
    <row r="143" spans="1:11" s="2" customFormat="1" ht="63" customHeight="1" x14ac:dyDescent="0.45">
      <c r="A143" s="47" t="s">
        <v>82</v>
      </c>
      <c r="B143" s="92">
        <v>8220</v>
      </c>
      <c r="C143" s="23">
        <v>114100</v>
      </c>
      <c r="D143" s="55">
        <v>64117</v>
      </c>
      <c r="E143" s="24">
        <f t="shared" si="16"/>
        <v>56.193689745836984</v>
      </c>
      <c r="F143" s="23">
        <v>0</v>
      </c>
      <c r="G143" s="36">
        <v>0</v>
      </c>
      <c r="H143" s="24">
        <v>0</v>
      </c>
      <c r="I143" s="23">
        <f t="shared" si="20"/>
        <v>114100</v>
      </c>
      <c r="J143" s="23">
        <f t="shared" si="19"/>
        <v>64117</v>
      </c>
      <c r="K143" s="24">
        <f t="shared" si="23"/>
        <v>56.193689745836984</v>
      </c>
    </row>
    <row r="144" spans="1:11" s="2" customFormat="1" ht="48" customHeight="1" x14ac:dyDescent="0.2">
      <c r="A144" s="43" t="s">
        <v>103</v>
      </c>
      <c r="B144" s="25" t="s">
        <v>102</v>
      </c>
      <c r="C144" s="23">
        <v>169500</v>
      </c>
      <c r="D144" s="55">
        <v>140925</v>
      </c>
      <c r="E144" s="24">
        <f t="shared" si="16"/>
        <v>83.141592920353986</v>
      </c>
      <c r="F144" s="23">
        <v>0</v>
      </c>
      <c r="G144" s="56">
        <v>0</v>
      </c>
      <c r="H144" s="24">
        <v>0</v>
      </c>
      <c r="I144" s="23">
        <f t="shared" si="20"/>
        <v>169500</v>
      </c>
      <c r="J144" s="23">
        <f t="shared" si="19"/>
        <v>140925</v>
      </c>
      <c r="K144" s="24">
        <f t="shared" si="23"/>
        <v>83.141592920353986</v>
      </c>
    </row>
    <row r="145" spans="1:11" s="2" customFormat="1" ht="49.15" customHeight="1" x14ac:dyDescent="0.2">
      <c r="A145" s="42" t="s">
        <v>148</v>
      </c>
      <c r="B145" s="25" t="s">
        <v>137</v>
      </c>
      <c r="C145" s="23">
        <v>114251</v>
      </c>
      <c r="D145" s="57">
        <v>0</v>
      </c>
      <c r="E145" s="24">
        <v>0</v>
      </c>
      <c r="F145" s="23">
        <v>0</v>
      </c>
      <c r="G145" s="52">
        <v>0</v>
      </c>
      <c r="H145" s="24">
        <v>0</v>
      </c>
      <c r="I145" s="23">
        <f t="shared" si="20"/>
        <v>114251</v>
      </c>
      <c r="J145" s="23">
        <f t="shared" si="19"/>
        <v>0</v>
      </c>
      <c r="K145" s="24">
        <v>0</v>
      </c>
    </row>
    <row r="146" spans="1:11" s="2" customFormat="1" ht="77.45" customHeight="1" x14ac:dyDescent="0.2">
      <c r="A146" s="48" t="s">
        <v>83</v>
      </c>
      <c r="B146" s="10">
        <v>8340</v>
      </c>
      <c r="C146" s="23">
        <v>0</v>
      </c>
      <c r="D146" s="57">
        <v>0</v>
      </c>
      <c r="E146" s="24">
        <v>0</v>
      </c>
      <c r="F146" s="23">
        <v>70000</v>
      </c>
      <c r="G146" s="52">
        <v>0</v>
      </c>
      <c r="H146" s="24">
        <f t="shared" si="22"/>
        <v>0</v>
      </c>
      <c r="I146" s="23">
        <f t="shared" si="20"/>
        <v>70000</v>
      </c>
      <c r="J146" s="23">
        <f t="shared" si="19"/>
        <v>0</v>
      </c>
      <c r="K146" s="24">
        <f t="shared" si="23"/>
        <v>0</v>
      </c>
    </row>
    <row r="147" spans="1:11" s="4" customFormat="1" ht="63" customHeight="1" x14ac:dyDescent="0.2">
      <c r="A147" s="48" t="s">
        <v>84</v>
      </c>
      <c r="B147" s="10">
        <v>8410</v>
      </c>
      <c r="C147" s="23">
        <v>208000</v>
      </c>
      <c r="D147" s="55">
        <v>167331</v>
      </c>
      <c r="E147" s="24">
        <f t="shared" si="16"/>
        <v>80.447596153846163</v>
      </c>
      <c r="F147" s="23">
        <v>0</v>
      </c>
      <c r="G147" s="36">
        <v>0</v>
      </c>
      <c r="H147" s="24">
        <v>0</v>
      </c>
      <c r="I147" s="23">
        <f t="shared" si="20"/>
        <v>208000</v>
      </c>
      <c r="J147" s="23">
        <f t="shared" si="19"/>
        <v>167331</v>
      </c>
      <c r="K147" s="24">
        <f t="shared" si="23"/>
        <v>80.447596153846163</v>
      </c>
    </row>
    <row r="148" spans="1:11" s="2" customFormat="1" ht="39.75" customHeight="1" x14ac:dyDescent="0.45">
      <c r="A148" s="49" t="s">
        <v>26</v>
      </c>
      <c r="B148" s="10">
        <v>8700</v>
      </c>
      <c r="C148" s="23">
        <v>0</v>
      </c>
      <c r="D148" s="61">
        <v>0</v>
      </c>
      <c r="E148" s="24">
        <v>0</v>
      </c>
      <c r="F148" s="23">
        <v>0</v>
      </c>
      <c r="G148" s="56">
        <v>0</v>
      </c>
      <c r="H148" s="24">
        <v>0</v>
      </c>
      <c r="I148" s="23">
        <f t="shared" si="20"/>
        <v>0</v>
      </c>
      <c r="J148" s="23">
        <f t="shared" si="19"/>
        <v>0</v>
      </c>
      <c r="K148" s="24">
        <v>0</v>
      </c>
    </row>
    <row r="149" spans="1:11" s="2" customFormat="1" ht="39.6" customHeight="1" x14ac:dyDescent="0.4">
      <c r="A149" s="81" t="s">
        <v>134</v>
      </c>
      <c r="B149" s="78">
        <v>9000</v>
      </c>
      <c r="C149" s="23">
        <v>53464970</v>
      </c>
      <c r="D149" s="57">
        <f>D151+D150+D156+D155</f>
        <v>52514363</v>
      </c>
      <c r="E149" s="24">
        <f t="shared" si="16"/>
        <v>98.222000311605896</v>
      </c>
      <c r="F149" s="23">
        <v>60283142</v>
      </c>
      <c r="G149" s="56">
        <f>G151+G150+G156+G155</f>
        <v>21491436</v>
      </c>
      <c r="H149" s="24">
        <f t="shared" si="22"/>
        <v>35.650822579884775</v>
      </c>
      <c r="I149" s="23">
        <f t="shared" si="20"/>
        <v>113748112</v>
      </c>
      <c r="J149" s="23">
        <f t="shared" si="19"/>
        <v>74005799</v>
      </c>
      <c r="K149" s="24">
        <f t="shared" si="23"/>
        <v>65.061122948572546</v>
      </c>
    </row>
    <row r="150" spans="1:11" s="2" customFormat="1" ht="42.75" customHeight="1" x14ac:dyDescent="0.45">
      <c r="A150" s="46" t="s">
        <v>94</v>
      </c>
      <c r="B150" s="25" t="s">
        <v>98</v>
      </c>
      <c r="C150" s="23">
        <v>27921300</v>
      </c>
      <c r="D150" s="55">
        <v>27921300</v>
      </c>
      <c r="E150" s="24">
        <f t="shared" si="16"/>
        <v>100</v>
      </c>
      <c r="F150" s="23">
        <v>0</v>
      </c>
      <c r="G150" s="56"/>
      <c r="H150" s="24">
        <v>0</v>
      </c>
      <c r="I150" s="23">
        <f t="shared" si="20"/>
        <v>27921300</v>
      </c>
      <c r="J150" s="23">
        <f t="shared" si="19"/>
        <v>27921300</v>
      </c>
      <c r="K150" s="24">
        <f t="shared" si="23"/>
        <v>100</v>
      </c>
    </row>
    <row r="151" spans="1:11" s="2" customFormat="1" ht="111" customHeight="1" x14ac:dyDescent="0.2">
      <c r="A151" s="48" t="s">
        <v>95</v>
      </c>
      <c r="B151" s="25" t="s">
        <v>104</v>
      </c>
      <c r="C151" s="23">
        <v>10509100</v>
      </c>
      <c r="D151" s="55">
        <v>10509100</v>
      </c>
      <c r="E151" s="24">
        <f t="shared" si="16"/>
        <v>100</v>
      </c>
      <c r="F151" s="23">
        <v>0</v>
      </c>
      <c r="G151" s="56">
        <v>0</v>
      </c>
      <c r="H151" s="24">
        <v>0</v>
      </c>
      <c r="I151" s="23">
        <f t="shared" si="20"/>
        <v>10509100</v>
      </c>
      <c r="J151" s="23">
        <f t="shared" si="19"/>
        <v>10509100</v>
      </c>
      <c r="K151" s="24">
        <f t="shared" si="23"/>
        <v>100</v>
      </c>
    </row>
    <row r="152" spans="1:11" s="2" customFormat="1" ht="0.75" hidden="1" customHeight="1" x14ac:dyDescent="0.45">
      <c r="A152" s="49" t="s">
        <v>96</v>
      </c>
      <c r="B152" s="10">
        <v>7690</v>
      </c>
      <c r="C152" s="23"/>
      <c r="D152" s="57"/>
      <c r="E152" s="24" t="e">
        <f t="shared" si="16"/>
        <v>#DIV/0!</v>
      </c>
      <c r="F152" s="23"/>
      <c r="G152" s="56"/>
      <c r="H152" s="24" t="e">
        <f t="shared" si="22"/>
        <v>#DIV/0!</v>
      </c>
      <c r="I152" s="23">
        <f t="shared" si="20"/>
        <v>0</v>
      </c>
      <c r="J152" s="23">
        <f t="shared" si="19"/>
        <v>0</v>
      </c>
      <c r="K152" s="24" t="e">
        <f t="shared" si="23"/>
        <v>#DIV/0!</v>
      </c>
    </row>
    <row r="153" spans="1:11" s="2" customFormat="1" ht="66" hidden="1" customHeight="1" x14ac:dyDescent="0.2">
      <c r="A153" s="50" t="s">
        <v>82</v>
      </c>
      <c r="B153" s="22">
        <v>8220</v>
      </c>
      <c r="C153" s="23"/>
      <c r="D153" s="57"/>
      <c r="E153" s="24" t="e">
        <f t="shared" si="16"/>
        <v>#DIV/0!</v>
      </c>
      <c r="F153" s="23"/>
      <c r="G153" s="56"/>
      <c r="H153" s="24" t="e">
        <f t="shared" si="22"/>
        <v>#DIV/0!</v>
      </c>
      <c r="I153" s="23">
        <f t="shared" si="20"/>
        <v>0</v>
      </c>
      <c r="J153" s="23">
        <f t="shared" si="19"/>
        <v>0</v>
      </c>
      <c r="K153" s="24" t="e">
        <f t="shared" si="23"/>
        <v>#DIV/0!</v>
      </c>
    </row>
    <row r="154" spans="1:11" s="2" customFormat="1" ht="87" hidden="1" customHeight="1" x14ac:dyDescent="0.45">
      <c r="A154" s="46" t="s">
        <v>97</v>
      </c>
      <c r="B154" s="25" t="s">
        <v>88</v>
      </c>
      <c r="C154" s="23"/>
      <c r="D154" s="57"/>
      <c r="E154" s="24" t="e">
        <f t="shared" ref="E154:E158" si="24">D154/C154*100</f>
        <v>#DIV/0!</v>
      </c>
      <c r="F154" s="23"/>
      <c r="G154" s="56"/>
      <c r="H154" s="24" t="e">
        <f t="shared" si="22"/>
        <v>#DIV/0!</v>
      </c>
      <c r="I154" s="23">
        <f t="shared" si="20"/>
        <v>0</v>
      </c>
      <c r="J154" s="23">
        <f t="shared" si="19"/>
        <v>0</v>
      </c>
      <c r="K154" s="24" t="e">
        <f t="shared" si="23"/>
        <v>#DIV/0!</v>
      </c>
    </row>
    <row r="155" spans="1:11" s="2" customFormat="1" ht="48" customHeight="1" x14ac:dyDescent="0.2">
      <c r="A155" s="42" t="s">
        <v>121</v>
      </c>
      <c r="B155" s="25" t="s">
        <v>138</v>
      </c>
      <c r="C155" s="23">
        <v>14158570</v>
      </c>
      <c r="D155" s="55">
        <v>13252162</v>
      </c>
      <c r="E155" s="24">
        <f t="shared" si="24"/>
        <v>93.598167046530833</v>
      </c>
      <c r="F155" s="23">
        <v>59224142</v>
      </c>
      <c r="G155" s="55">
        <v>20480465</v>
      </c>
      <c r="H155" s="24">
        <f t="shared" si="22"/>
        <v>34.581277682334346</v>
      </c>
      <c r="I155" s="23">
        <f t="shared" si="20"/>
        <v>73382712</v>
      </c>
      <c r="J155" s="23">
        <f t="shared" si="19"/>
        <v>33732627</v>
      </c>
      <c r="K155" s="24">
        <f t="shared" si="23"/>
        <v>45.968084417485144</v>
      </c>
    </row>
    <row r="156" spans="1:11" s="2" customFormat="1" ht="105.6" customHeight="1" x14ac:dyDescent="0.45">
      <c r="A156" s="51" t="s">
        <v>117</v>
      </c>
      <c r="B156" s="25" t="s">
        <v>116</v>
      </c>
      <c r="C156" s="23">
        <v>876000</v>
      </c>
      <c r="D156" s="55">
        <v>831801</v>
      </c>
      <c r="E156" s="24">
        <f t="shared" si="24"/>
        <v>94.95445205479453</v>
      </c>
      <c r="F156" s="23">
        <v>1059000</v>
      </c>
      <c r="G156" s="55">
        <v>1010971</v>
      </c>
      <c r="H156" s="24">
        <f t="shared" si="22"/>
        <v>95.46468366383381</v>
      </c>
      <c r="I156" s="23">
        <f t="shared" si="20"/>
        <v>1935000</v>
      </c>
      <c r="J156" s="23">
        <f t="shared" si="19"/>
        <v>1842772</v>
      </c>
      <c r="K156" s="24">
        <f t="shared" si="23"/>
        <v>95.233695090439269</v>
      </c>
    </row>
    <row r="157" spans="1:11" s="5" customFormat="1" ht="38.25" x14ac:dyDescent="0.2">
      <c r="A157" s="82" t="s">
        <v>20</v>
      </c>
      <c r="B157" s="83" t="s">
        <v>105</v>
      </c>
      <c r="C157" s="67">
        <v>564669109</v>
      </c>
      <c r="D157" s="58">
        <f>D149+D141+D127+D118+D112+D105+D86+D81+D72+D68+D69+D70+D71</f>
        <v>523082882</v>
      </c>
      <c r="E157" s="34">
        <f t="shared" si="24"/>
        <v>92.6352927161808</v>
      </c>
      <c r="F157" s="67">
        <v>406675523</v>
      </c>
      <c r="G157" s="100">
        <f>G156+G141+G127+G118+G112+G105+G86+G81+G72+G68+G155+1+G69+G70</f>
        <v>292391910</v>
      </c>
      <c r="H157" s="34">
        <f t="shared" si="22"/>
        <v>71.898084212951261</v>
      </c>
      <c r="I157" s="30">
        <f t="shared" si="20"/>
        <v>971344632</v>
      </c>
      <c r="J157" s="30">
        <f t="shared" si="19"/>
        <v>815474792</v>
      </c>
      <c r="K157" s="24">
        <f t="shared" si="23"/>
        <v>83.953188717472628</v>
      </c>
    </row>
    <row r="158" spans="1:11" s="18" customFormat="1" ht="61.5" x14ac:dyDescent="0.2">
      <c r="A158" s="42" t="s">
        <v>149</v>
      </c>
      <c r="B158" s="11" t="s">
        <v>139</v>
      </c>
      <c r="C158" s="67">
        <v>2200000</v>
      </c>
      <c r="D158" s="99">
        <v>2200000</v>
      </c>
      <c r="E158" s="34">
        <f t="shared" si="24"/>
        <v>100</v>
      </c>
      <c r="F158" s="67">
        <v>0</v>
      </c>
      <c r="G158" s="100">
        <v>0</v>
      </c>
      <c r="H158" s="24">
        <v>0</v>
      </c>
      <c r="I158" s="30">
        <f t="shared" si="20"/>
        <v>2200000</v>
      </c>
      <c r="J158" s="30">
        <f t="shared" si="19"/>
        <v>2200000</v>
      </c>
      <c r="K158" s="24">
        <f t="shared" si="23"/>
        <v>100</v>
      </c>
    </row>
    <row r="159" spans="1:11" s="18" customFormat="1" ht="61.5" x14ac:dyDescent="0.2">
      <c r="A159" s="102" t="s">
        <v>150</v>
      </c>
      <c r="B159" s="103" t="s">
        <v>140</v>
      </c>
      <c r="C159" s="104">
        <v>-2200000</v>
      </c>
      <c r="D159" s="104">
        <v>-2200000</v>
      </c>
      <c r="E159" s="105">
        <v>0</v>
      </c>
      <c r="F159" s="104">
        <v>0</v>
      </c>
      <c r="G159" s="104">
        <v>0</v>
      </c>
      <c r="H159" s="106">
        <v>0</v>
      </c>
      <c r="I159" s="107">
        <f t="shared" si="20"/>
        <v>-2200000</v>
      </c>
      <c r="J159" s="107">
        <f t="shared" si="19"/>
        <v>-2200000</v>
      </c>
      <c r="K159" s="106">
        <f t="shared" si="23"/>
        <v>100</v>
      </c>
    </row>
    <row r="160" spans="1:11" s="18" customFormat="1" ht="83.25" x14ac:dyDescent="0.45">
      <c r="A160" s="108" t="s">
        <v>169</v>
      </c>
      <c r="B160" s="109">
        <v>8882</v>
      </c>
      <c r="C160" s="67">
        <v>0</v>
      </c>
      <c r="D160" s="67">
        <v>0</v>
      </c>
      <c r="E160" s="34">
        <v>0</v>
      </c>
      <c r="F160" s="67">
        <v>-500000</v>
      </c>
      <c r="G160" s="67">
        <v>-500000</v>
      </c>
      <c r="H160" s="24">
        <f t="shared" ref="H160" si="25">G160/F160*100</f>
        <v>100</v>
      </c>
      <c r="I160" s="30">
        <f t="shared" si="20"/>
        <v>-500000</v>
      </c>
      <c r="J160" s="30">
        <f t="shared" ref="J160" si="26">G160+D160</f>
        <v>-500000</v>
      </c>
      <c r="K160" s="24">
        <f t="shared" ref="K160" si="27">J160/I160*100</f>
        <v>100</v>
      </c>
    </row>
    <row r="161" spans="1:11" s="3" customFormat="1" x14ac:dyDescent="0.5">
      <c r="A161" s="111" t="s">
        <v>170</v>
      </c>
      <c r="B161" s="112"/>
      <c r="C161" s="112"/>
      <c r="D161" s="101"/>
      <c r="E161" s="89"/>
      <c r="F161" s="89"/>
      <c r="G161" s="101"/>
      <c r="H161" s="89"/>
      <c r="I161" s="89"/>
      <c r="J161" s="89"/>
      <c r="K161" s="28"/>
    </row>
    <row r="162" spans="1:11" s="3" customFormat="1" x14ac:dyDescent="0.5">
      <c r="A162" s="110" t="s">
        <v>171</v>
      </c>
      <c r="B162" s="112"/>
      <c r="C162" s="112"/>
      <c r="D162" s="94"/>
      <c r="E162" s="28"/>
      <c r="F162" s="93"/>
      <c r="G162" s="94"/>
      <c r="H162" s="28"/>
      <c r="I162" s="93"/>
      <c r="J162" s="93"/>
      <c r="K162" s="28"/>
    </row>
    <row r="163" spans="1:11" s="3" customFormat="1" x14ac:dyDescent="0.5">
      <c r="A163" s="18"/>
      <c r="B163" s="19"/>
      <c r="C163" s="93"/>
      <c r="D163" s="94"/>
      <c r="E163" s="28"/>
      <c r="F163" s="93"/>
      <c r="G163" s="94"/>
      <c r="H163" s="28"/>
      <c r="I163" s="93"/>
      <c r="J163" s="93"/>
      <c r="K163" s="28"/>
    </row>
    <row r="164" spans="1:11" s="3" customFormat="1" x14ac:dyDescent="0.5">
      <c r="A164" s="18"/>
      <c r="B164" s="19"/>
      <c r="C164" s="93"/>
      <c r="D164" s="94"/>
      <c r="E164" s="28"/>
      <c r="F164" s="93"/>
      <c r="G164" s="94"/>
      <c r="H164" s="28"/>
      <c r="I164" s="93"/>
      <c r="J164" s="93"/>
      <c r="K164" s="28"/>
    </row>
    <row r="165" spans="1:11" s="3" customFormat="1" x14ac:dyDescent="0.5">
      <c r="A165" s="18"/>
      <c r="B165" s="19"/>
      <c r="C165" s="93"/>
      <c r="D165" s="94"/>
      <c r="E165" s="28"/>
      <c r="F165" s="93"/>
      <c r="G165" s="94"/>
      <c r="H165" s="28"/>
      <c r="I165" s="93"/>
      <c r="J165" s="93"/>
      <c r="K165" s="28"/>
    </row>
    <row r="166" spans="1:11" s="3" customFormat="1" x14ac:dyDescent="0.5">
      <c r="A166" s="18"/>
      <c r="B166" s="19"/>
      <c r="C166" s="93"/>
      <c r="D166" s="94"/>
      <c r="E166" s="28"/>
      <c r="F166" s="93"/>
      <c r="G166" s="94"/>
      <c r="H166" s="28"/>
      <c r="I166" s="93"/>
      <c r="J166" s="93"/>
      <c r="K166" s="28"/>
    </row>
    <row r="167" spans="1:11" s="3" customFormat="1" x14ac:dyDescent="0.5">
      <c r="A167" s="18"/>
      <c r="B167" s="19"/>
      <c r="C167" s="93"/>
      <c r="D167" s="94"/>
      <c r="E167" s="28"/>
      <c r="F167" s="93"/>
      <c r="G167" s="94"/>
      <c r="H167" s="28"/>
      <c r="I167" s="93"/>
      <c r="J167" s="93"/>
      <c r="K167" s="28"/>
    </row>
    <row r="168" spans="1:11" s="3" customFormat="1" x14ac:dyDescent="0.5">
      <c r="A168" s="18"/>
      <c r="B168" s="19"/>
      <c r="C168" s="93"/>
      <c r="D168" s="94"/>
      <c r="E168" s="28"/>
      <c r="F168" s="93"/>
      <c r="G168" s="94"/>
      <c r="H168" s="28"/>
      <c r="I168" s="93"/>
      <c r="J168" s="93"/>
      <c r="K168" s="28"/>
    </row>
    <row r="169" spans="1:11" s="3" customFormat="1" x14ac:dyDescent="0.5">
      <c r="A169" s="18"/>
      <c r="B169" s="19"/>
      <c r="C169" s="93"/>
      <c r="D169" s="94"/>
      <c r="E169" s="28"/>
      <c r="F169" s="93"/>
      <c r="G169" s="94"/>
      <c r="H169" s="28"/>
      <c r="I169" s="93"/>
      <c r="J169" s="93"/>
      <c r="K169" s="28"/>
    </row>
    <row r="170" spans="1:11" s="3" customFormat="1" x14ac:dyDescent="0.5">
      <c r="A170" s="18"/>
      <c r="B170" s="19"/>
      <c r="C170" s="93"/>
      <c r="D170" s="94"/>
      <c r="E170" s="28"/>
      <c r="F170" s="93"/>
      <c r="G170" s="94"/>
      <c r="H170" s="28"/>
      <c r="I170" s="93"/>
      <c r="J170" s="93"/>
      <c r="K170" s="28"/>
    </row>
    <row r="171" spans="1:11" s="3" customFormat="1" x14ac:dyDescent="0.5">
      <c r="A171" s="18"/>
      <c r="B171" s="19"/>
      <c r="C171" s="93"/>
      <c r="D171" s="94"/>
      <c r="E171" s="28"/>
      <c r="F171" s="93"/>
      <c r="G171" s="94"/>
      <c r="H171" s="28"/>
      <c r="I171" s="93"/>
      <c r="J171" s="93"/>
      <c r="K171" s="28"/>
    </row>
    <row r="172" spans="1:11" s="3" customFormat="1" x14ac:dyDescent="0.5">
      <c r="A172" s="18"/>
      <c r="B172" s="19"/>
      <c r="C172" s="93"/>
      <c r="D172" s="94"/>
      <c r="E172" s="28"/>
      <c r="F172" s="93"/>
      <c r="G172" s="94"/>
      <c r="H172" s="28"/>
      <c r="I172" s="93"/>
      <c r="J172" s="93"/>
      <c r="K172" s="28"/>
    </row>
    <row r="173" spans="1:11" s="3" customFormat="1" x14ac:dyDescent="0.5">
      <c r="A173" s="18"/>
      <c r="B173" s="19"/>
      <c r="C173" s="93"/>
      <c r="D173" s="94"/>
      <c r="E173" s="28"/>
      <c r="F173" s="93"/>
      <c r="G173" s="94"/>
      <c r="H173" s="28"/>
      <c r="I173" s="93"/>
      <c r="J173" s="93"/>
      <c r="K173" s="28"/>
    </row>
    <row r="174" spans="1:11" s="3" customFormat="1" x14ac:dyDescent="0.5">
      <c r="A174" s="18"/>
      <c r="B174" s="19"/>
      <c r="C174" s="93"/>
      <c r="D174" s="94"/>
      <c r="E174" s="28"/>
      <c r="F174" s="93"/>
      <c r="G174" s="94"/>
      <c r="H174" s="28"/>
      <c r="I174" s="93"/>
      <c r="J174" s="93"/>
      <c r="K174" s="28"/>
    </row>
    <row r="175" spans="1:11" s="3" customFormat="1" x14ac:dyDescent="0.5">
      <c r="A175" s="18"/>
      <c r="B175" s="19"/>
      <c r="C175" s="93"/>
      <c r="D175" s="94"/>
      <c r="E175" s="28"/>
      <c r="F175" s="93"/>
      <c r="G175" s="94"/>
      <c r="H175" s="28"/>
      <c r="I175" s="93"/>
      <c r="J175" s="93"/>
      <c r="K175" s="28"/>
    </row>
    <row r="176" spans="1:11" s="3" customFormat="1" x14ac:dyDescent="0.5">
      <c r="A176" s="18"/>
      <c r="B176" s="19"/>
      <c r="C176" s="93"/>
      <c r="D176" s="94"/>
      <c r="E176" s="28"/>
      <c r="F176" s="93"/>
      <c r="G176" s="94"/>
      <c r="H176" s="28"/>
      <c r="I176" s="93"/>
      <c r="J176" s="93"/>
      <c r="K176" s="28"/>
    </row>
    <row r="177" spans="1:11" s="3" customFormat="1" x14ac:dyDescent="0.5">
      <c r="A177" s="18"/>
      <c r="B177" s="19"/>
      <c r="C177" s="93"/>
      <c r="D177" s="94"/>
      <c r="E177" s="28"/>
      <c r="F177" s="93"/>
      <c r="G177" s="94"/>
      <c r="H177" s="28"/>
      <c r="I177" s="93"/>
      <c r="J177" s="93"/>
      <c r="K177" s="28"/>
    </row>
    <row r="178" spans="1:11" s="3" customFormat="1" x14ac:dyDescent="0.5">
      <c r="A178" s="18"/>
      <c r="B178" s="19"/>
      <c r="C178" s="93"/>
      <c r="D178" s="94"/>
      <c r="E178" s="28"/>
      <c r="F178" s="93"/>
      <c r="G178" s="94"/>
      <c r="H178" s="28"/>
      <c r="I178" s="93"/>
      <c r="J178" s="93"/>
      <c r="K178" s="28"/>
    </row>
  </sheetData>
  <mergeCells count="16">
    <mergeCell ref="I6:K6"/>
    <mergeCell ref="A7:A10"/>
    <mergeCell ref="B7:B10"/>
    <mergeCell ref="C7:E7"/>
    <mergeCell ref="F7:H7"/>
    <mergeCell ref="I7:K7"/>
    <mergeCell ref="C8:C10"/>
    <mergeCell ref="I8:I10"/>
    <mergeCell ref="J8:J10"/>
    <mergeCell ref="K8:K10"/>
    <mergeCell ref="D8:D10"/>
    <mergeCell ref="E8:E10"/>
    <mergeCell ref="F8:F10"/>
    <mergeCell ref="G8:G10"/>
    <mergeCell ref="H8:H10"/>
    <mergeCell ref="A6:H6"/>
  </mergeCells>
  <pageMargins left="0.25" right="0.25" top="0.75" bottom="0.75" header="0.3" footer="0.3"/>
  <pageSetup paperSize="9" scale="32" fitToHeight="0" orientation="landscape" r:id="rId1"/>
  <rowBreaks count="13" manualBreakCount="13">
    <brk id="24" max="11" man="1"/>
    <brk id="34" max="11" man="1"/>
    <brk id="42" max="11" man="1"/>
    <brk id="52" max="11" man="1"/>
    <brk id="59" max="11" man="1"/>
    <brk id="66" max="11" man="1"/>
    <brk id="78" max="11" man="1"/>
    <brk id="91" max="11" man="1"/>
    <brk id="98" max="11" man="1"/>
    <brk id="103" max="11" man="1"/>
    <brk id="117" max="11" man="1"/>
    <brk id="126" max="11" man="1"/>
    <brk id="140" max="1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4</vt:i4>
      </vt:variant>
    </vt:vector>
  </HeadingPairs>
  <TitlesOfParts>
    <vt:vector size="5" baseType="lpstr">
      <vt:lpstr>2020</vt:lpstr>
      <vt:lpstr>'2020'!Data</vt:lpstr>
      <vt:lpstr>'2020'!Date</vt:lpstr>
      <vt:lpstr>'2020'!Заголовки_для_печати</vt:lpstr>
      <vt:lpstr>'2020'!Область_печати</vt:lpstr>
    </vt:vector>
  </TitlesOfParts>
  <Company>DKU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Павленко</dc:creator>
  <cp:lastModifiedBy>Kab412-1</cp:lastModifiedBy>
  <cp:lastPrinted>2021-02-04T14:05:02Z</cp:lastPrinted>
  <dcterms:created xsi:type="dcterms:W3CDTF">2003-12-23T13:56:31Z</dcterms:created>
  <dcterms:modified xsi:type="dcterms:W3CDTF">2021-02-24T14:47:28Z</dcterms:modified>
</cp:coreProperties>
</file>