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4240" windowHeight="11550"/>
  </bookViews>
  <sheets>
    <sheet name="zved" sheetId="1" r:id="rId1"/>
  </sheets>
  <calcPr calcId="145621"/>
</workbook>
</file>

<file path=xl/calcChain.xml><?xml version="1.0" encoding="utf-8"?>
<calcChain xmlns="http://schemas.openxmlformats.org/spreadsheetml/2006/main">
  <c r="G248" i="1" l="1"/>
  <c r="H248" i="1"/>
  <c r="I248" i="1" s="1"/>
  <c r="E248" i="1"/>
  <c r="F248" i="1" s="1"/>
  <c r="D248" i="1"/>
  <c r="I253" i="1"/>
  <c r="K253" i="1"/>
  <c r="L253" i="1"/>
  <c r="J253" i="1"/>
  <c r="F253" i="1"/>
  <c r="I257" i="1" l="1"/>
  <c r="L255" i="1"/>
  <c r="L256" i="1"/>
  <c r="L257" i="1"/>
  <c r="I142" i="1"/>
  <c r="I143" i="1"/>
  <c r="I144" i="1"/>
  <c r="I145" i="1"/>
  <c r="I146" i="1"/>
  <c r="I133" i="1"/>
  <c r="I134" i="1"/>
  <c r="I135" i="1"/>
  <c r="I136" i="1"/>
  <c r="I138" i="1"/>
  <c r="I139" i="1"/>
  <c r="I130" i="1"/>
  <c r="I132" i="1"/>
  <c r="I101" i="1" l="1"/>
  <c r="I55" i="1"/>
  <c r="I56" i="1"/>
  <c r="I57" i="1"/>
  <c r="I59" i="1"/>
  <c r="I60" i="1"/>
  <c r="I82" i="1"/>
  <c r="I88" i="1"/>
  <c r="I89" i="1"/>
  <c r="I90" i="1"/>
  <c r="I99" i="1"/>
  <c r="I100" i="1"/>
  <c r="I107" i="1"/>
  <c r="I110" i="1"/>
  <c r="I118" i="1"/>
  <c r="I119" i="1"/>
  <c r="I122" i="1"/>
  <c r="I125" i="1"/>
  <c r="I126" i="1"/>
  <c r="I129" i="1"/>
  <c r="I13" i="1"/>
  <c r="K117" i="1"/>
  <c r="K118" i="1"/>
  <c r="K119" i="1"/>
  <c r="K120" i="1"/>
  <c r="K121" i="1"/>
  <c r="K122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14" i="1"/>
  <c r="K15" i="1"/>
  <c r="K16" i="1"/>
  <c r="K17" i="1"/>
  <c r="K18" i="1"/>
  <c r="K19" i="1"/>
  <c r="J111" i="1"/>
  <c r="J112" i="1"/>
  <c r="J113" i="1"/>
  <c r="J114" i="1"/>
  <c r="J115" i="1"/>
  <c r="J116" i="1"/>
  <c r="J117" i="1"/>
  <c r="L117" i="1" s="1"/>
  <c r="J118" i="1"/>
  <c r="J119" i="1"/>
  <c r="L119" i="1" s="1"/>
  <c r="J120" i="1"/>
  <c r="J121" i="1"/>
  <c r="L121" i="1" s="1"/>
  <c r="J122" i="1"/>
  <c r="J108" i="1"/>
  <c r="J109" i="1"/>
  <c r="J110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86" i="1"/>
  <c r="J87" i="1"/>
  <c r="J88" i="1"/>
  <c r="J89" i="1"/>
  <c r="J63" i="1"/>
  <c r="J64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58" i="1"/>
  <c r="J59" i="1"/>
  <c r="J60" i="1"/>
  <c r="J61" i="1"/>
  <c r="J62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39" i="1"/>
  <c r="J40" i="1"/>
  <c r="J41" i="1"/>
  <c r="J30" i="1"/>
  <c r="J31" i="1"/>
  <c r="J32" i="1"/>
  <c r="J33" i="1"/>
  <c r="J34" i="1"/>
  <c r="J35" i="1"/>
  <c r="J36" i="1"/>
  <c r="J37" i="1"/>
  <c r="J38" i="1"/>
  <c r="J25" i="1"/>
  <c r="J26" i="1"/>
  <c r="J27" i="1"/>
  <c r="J28" i="1"/>
  <c r="J29" i="1"/>
  <c r="J14" i="1"/>
  <c r="J15" i="1"/>
  <c r="J16" i="1"/>
  <c r="J17" i="1"/>
  <c r="J18" i="1"/>
  <c r="J19" i="1"/>
  <c r="J20" i="1"/>
  <c r="J21" i="1"/>
  <c r="J22" i="1"/>
  <c r="J23" i="1"/>
  <c r="J24" i="1"/>
  <c r="K13" i="1"/>
  <c r="J13" i="1"/>
  <c r="K185" i="1"/>
  <c r="K186" i="1"/>
  <c r="K187" i="1"/>
  <c r="K188" i="1"/>
  <c r="K189" i="1"/>
  <c r="K190" i="1"/>
  <c r="K191" i="1"/>
  <c r="K192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J185" i="1"/>
  <c r="J186" i="1"/>
  <c r="J187" i="1"/>
  <c r="J188" i="1"/>
  <c r="J189" i="1"/>
  <c r="J190" i="1"/>
  <c r="J191" i="1"/>
  <c r="J192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8" i="1"/>
  <c r="K149" i="1"/>
  <c r="K150" i="1"/>
  <c r="K153" i="1"/>
  <c r="K154" i="1"/>
  <c r="K155" i="1"/>
  <c r="K156" i="1"/>
  <c r="K157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7" i="1"/>
  <c r="K178" i="1"/>
  <c r="K179" i="1"/>
  <c r="K180" i="1"/>
  <c r="K181" i="1"/>
  <c r="K182" i="1"/>
  <c r="K183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3" i="1"/>
  <c r="J154" i="1"/>
  <c r="J155" i="1"/>
  <c r="J156" i="1"/>
  <c r="J157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7" i="1"/>
  <c r="J178" i="1"/>
  <c r="J179" i="1"/>
  <c r="J180" i="1"/>
  <c r="J181" i="1"/>
  <c r="J182" i="1"/>
  <c r="J183" i="1"/>
  <c r="K132" i="1"/>
  <c r="J132" i="1"/>
  <c r="K129" i="1"/>
  <c r="K130" i="1"/>
  <c r="K131" i="1"/>
  <c r="J129" i="1"/>
  <c r="J130" i="1"/>
  <c r="J131" i="1"/>
  <c r="K125" i="1"/>
  <c r="K126" i="1"/>
  <c r="K127" i="1"/>
  <c r="J125" i="1"/>
  <c r="J126" i="1"/>
  <c r="J127" i="1"/>
  <c r="I252" i="1"/>
  <c r="I251" i="1"/>
  <c r="I250" i="1"/>
  <c r="I241" i="1"/>
  <c r="I240" i="1"/>
  <c r="I236" i="1"/>
  <c r="I235" i="1"/>
  <c r="I234" i="1"/>
  <c r="H233" i="1"/>
  <c r="G233" i="1"/>
  <c r="E233" i="1"/>
  <c r="D233" i="1"/>
  <c r="J233" i="1" s="1"/>
  <c r="I231" i="1"/>
  <c r="I230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E208" i="1"/>
  <c r="G208" i="1"/>
  <c r="H208" i="1"/>
  <c r="D208" i="1"/>
  <c r="J208" i="1" s="1"/>
  <c r="I194" i="1"/>
  <c r="I195" i="1"/>
  <c r="I196" i="1"/>
  <c r="I198" i="1"/>
  <c r="I199" i="1"/>
  <c r="I200" i="1"/>
  <c r="I201" i="1"/>
  <c r="I202" i="1"/>
  <c r="I204" i="1"/>
  <c r="I205" i="1"/>
  <c r="I206" i="1"/>
  <c r="E193" i="1"/>
  <c r="G193" i="1"/>
  <c r="H193" i="1"/>
  <c r="D193" i="1"/>
  <c r="J193" i="1" s="1"/>
  <c r="I187" i="1"/>
  <c r="I188" i="1"/>
  <c r="I189" i="1"/>
  <c r="I190" i="1"/>
  <c r="I191" i="1"/>
  <c r="I192" i="1"/>
  <c r="E184" i="1"/>
  <c r="G184" i="1"/>
  <c r="H184" i="1"/>
  <c r="D184" i="1"/>
  <c r="J184" i="1" s="1"/>
  <c r="I177" i="1"/>
  <c r="I178" i="1"/>
  <c r="I179" i="1"/>
  <c r="I180" i="1"/>
  <c r="I181" i="1"/>
  <c r="I182" i="1"/>
  <c r="E176" i="1"/>
  <c r="G176" i="1"/>
  <c r="H176" i="1"/>
  <c r="D176" i="1"/>
  <c r="J176" i="1" s="1"/>
  <c r="I159" i="1"/>
  <c r="I160" i="1"/>
  <c r="I163" i="1"/>
  <c r="I164" i="1"/>
  <c r="I172" i="1"/>
  <c r="I173" i="1"/>
  <c r="I174" i="1"/>
  <c r="G158" i="1"/>
  <c r="G151" i="1" s="1"/>
  <c r="H158" i="1"/>
  <c r="H151" i="1" s="1"/>
  <c r="E158" i="1"/>
  <c r="E152" i="1"/>
  <c r="K152" i="1" s="1"/>
  <c r="D158" i="1"/>
  <c r="J158" i="1" s="1"/>
  <c r="D152" i="1"/>
  <c r="J152" i="1" s="1"/>
  <c r="I148" i="1"/>
  <c r="I150" i="1"/>
  <c r="E147" i="1"/>
  <c r="F147" i="1" s="1"/>
  <c r="G147" i="1"/>
  <c r="H147" i="1"/>
  <c r="D147" i="1"/>
  <c r="J147" i="1" s="1"/>
  <c r="G128" i="1"/>
  <c r="E128" i="1"/>
  <c r="H128" i="1"/>
  <c r="I128" i="1" s="1"/>
  <c r="D128" i="1"/>
  <c r="J128" i="1" s="1"/>
  <c r="E124" i="1"/>
  <c r="D124" i="1"/>
  <c r="H124" i="1"/>
  <c r="H254" i="1" s="1"/>
  <c r="G124" i="1"/>
  <c r="F225" i="1"/>
  <c r="J124" i="1" l="1"/>
  <c r="G254" i="1"/>
  <c r="F128" i="1"/>
  <c r="F176" i="1"/>
  <c r="F184" i="1"/>
  <c r="F193" i="1"/>
  <c r="I254" i="1"/>
  <c r="F208" i="1"/>
  <c r="K233" i="1"/>
  <c r="F233" i="1"/>
  <c r="L127" i="1"/>
  <c r="L125" i="1"/>
  <c r="L131" i="1"/>
  <c r="L129" i="1"/>
  <c r="K128" i="1"/>
  <c r="L126" i="1"/>
  <c r="L13" i="1"/>
  <c r="L19" i="1"/>
  <c r="L17" i="1"/>
  <c r="L15" i="1"/>
  <c r="L35" i="1"/>
  <c r="L33" i="1"/>
  <c r="L31" i="1"/>
  <c r="L29" i="1"/>
  <c r="L27" i="1"/>
  <c r="L25" i="1"/>
  <c r="L23" i="1"/>
  <c r="L21" i="1"/>
  <c r="L59" i="1"/>
  <c r="L57" i="1"/>
  <c r="L55" i="1"/>
  <c r="L53" i="1"/>
  <c r="L51" i="1"/>
  <c r="L49" i="1"/>
  <c r="L47" i="1"/>
  <c r="L45" i="1"/>
  <c r="L43" i="1"/>
  <c r="L41" i="1"/>
  <c r="L39" i="1"/>
  <c r="L37" i="1"/>
  <c r="L75" i="1"/>
  <c r="L73" i="1"/>
  <c r="L71" i="1"/>
  <c r="L67" i="1"/>
  <c r="L63" i="1"/>
  <c r="L61" i="1"/>
  <c r="L93" i="1"/>
  <c r="L89" i="1"/>
  <c r="L83" i="1"/>
  <c r="L81" i="1"/>
  <c r="L79" i="1"/>
  <c r="L77" i="1"/>
  <c r="L116" i="1"/>
  <c r="L114" i="1"/>
  <c r="L112" i="1"/>
  <c r="L110" i="1"/>
  <c r="L108" i="1"/>
  <c r="L106" i="1"/>
  <c r="L104" i="1"/>
  <c r="L102" i="1"/>
  <c r="L100" i="1"/>
  <c r="L18" i="1"/>
  <c r="L16" i="1"/>
  <c r="L14" i="1"/>
  <c r="L34" i="1"/>
  <c r="L32" i="1"/>
  <c r="L30" i="1"/>
  <c r="L28" i="1"/>
  <c r="L26" i="1"/>
  <c r="L24" i="1"/>
  <c r="L22" i="1"/>
  <c r="L20" i="1"/>
  <c r="L56" i="1"/>
  <c r="L54" i="1"/>
  <c r="L52" i="1"/>
  <c r="L48" i="1"/>
  <c r="L46" i="1"/>
  <c r="L44" i="1"/>
  <c r="L42" i="1"/>
  <c r="L40" i="1"/>
  <c r="L38" i="1"/>
  <c r="L36" i="1"/>
  <c r="L74" i="1"/>
  <c r="L70" i="1"/>
  <c r="L68" i="1"/>
  <c r="L62" i="1"/>
  <c r="L60" i="1"/>
  <c r="L90" i="1"/>
  <c r="L88" i="1"/>
  <c r="L86" i="1"/>
  <c r="L84" i="1"/>
  <c r="L82" i="1"/>
  <c r="L80" i="1"/>
  <c r="L78" i="1"/>
  <c r="L76" i="1"/>
  <c r="L115" i="1"/>
  <c r="L113" i="1"/>
  <c r="L111" i="1"/>
  <c r="L109" i="1"/>
  <c r="L107" i="1"/>
  <c r="L105" i="1"/>
  <c r="L103" i="1"/>
  <c r="L101" i="1"/>
  <c r="L99" i="1"/>
  <c r="L122" i="1"/>
  <c r="L120" i="1"/>
  <c r="L118" i="1"/>
  <c r="K147" i="1"/>
  <c r="K158" i="1"/>
  <c r="L158" i="1" s="1"/>
  <c r="K184" i="1"/>
  <c r="L184" i="1" s="1"/>
  <c r="K208" i="1"/>
  <c r="L132" i="1"/>
  <c r="L182" i="1"/>
  <c r="L180" i="1"/>
  <c r="L178" i="1"/>
  <c r="L175" i="1"/>
  <c r="L173" i="1"/>
  <c r="L171" i="1"/>
  <c r="L169" i="1"/>
  <c r="L167" i="1"/>
  <c r="L165" i="1"/>
  <c r="L163" i="1"/>
  <c r="L161" i="1"/>
  <c r="L159" i="1"/>
  <c r="L156" i="1"/>
  <c r="L154" i="1"/>
  <c r="L150" i="1"/>
  <c r="L148" i="1"/>
  <c r="L145" i="1"/>
  <c r="L143" i="1"/>
  <c r="L141" i="1"/>
  <c r="L139" i="1"/>
  <c r="L137" i="1"/>
  <c r="L135" i="1"/>
  <c r="L133" i="1"/>
  <c r="L252" i="1"/>
  <c r="L250" i="1"/>
  <c r="L248" i="1"/>
  <c r="I124" i="1"/>
  <c r="L128" i="1"/>
  <c r="K176" i="1"/>
  <c r="L176" i="1" s="1"/>
  <c r="K193" i="1"/>
  <c r="L193" i="1" s="1"/>
  <c r="L183" i="1"/>
  <c r="L181" i="1"/>
  <c r="L179" i="1"/>
  <c r="L177" i="1"/>
  <c r="L174" i="1"/>
  <c r="L172" i="1"/>
  <c r="L170" i="1"/>
  <c r="L168" i="1"/>
  <c r="L166" i="1"/>
  <c r="L164" i="1"/>
  <c r="L162" i="1"/>
  <c r="L160" i="1"/>
  <c r="L157" i="1"/>
  <c r="L155" i="1"/>
  <c r="L153" i="1"/>
  <c r="L149" i="1"/>
  <c r="L146" i="1"/>
  <c r="L144" i="1"/>
  <c r="L142" i="1"/>
  <c r="L140" i="1"/>
  <c r="L138" i="1"/>
  <c r="L136" i="1"/>
  <c r="L134" i="1"/>
  <c r="L251" i="1"/>
  <c r="L249" i="1"/>
  <c r="L247" i="1"/>
  <c r="L245" i="1"/>
  <c r="L243" i="1"/>
  <c r="L246" i="1"/>
  <c r="L244" i="1"/>
  <c r="L242" i="1"/>
  <c r="L240" i="1"/>
  <c r="L238" i="1"/>
  <c r="L236" i="1"/>
  <c r="L234" i="1"/>
  <c r="L231" i="1"/>
  <c r="L229" i="1"/>
  <c r="L227" i="1"/>
  <c r="L225" i="1"/>
  <c r="L223" i="1"/>
  <c r="L221" i="1"/>
  <c r="L219" i="1"/>
  <c r="L217" i="1"/>
  <c r="L215" i="1"/>
  <c r="L213" i="1"/>
  <c r="L211" i="1"/>
  <c r="L209" i="1"/>
  <c r="L206" i="1"/>
  <c r="L204" i="1"/>
  <c r="L202" i="1"/>
  <c r="L200" i="1"/>
  <c r="L198" i="1"/>
  <c r="L196" i="1"/>
  <c r="L194" i="1"/>
  <c r="L191" i="1"/>
  <c r="L189" i="1"/>
  <c r="L187" i="1"/>
  <c r="L185" i="1"/>
  <c r="L241" i="1"/>
  <c r="L239" i="1"/>
  <c r="L237" i="1"/>
  <c r="L235" i="1"/>
  <c r="L232" i="1"/>
  <c r="L230" i="1"/>
  <c r="L228" i="1"/>
  <c r="L226" i="1"/>
  <c r="L224" i="1"/>
  <c r="L222" i="1"/>
  <c r="L220" i="1"/>
  <c r="L218" i="1"/>
  <c r="L216" i="1"/>
  <c r="L214" i="1"/>
  <c r="L212" i="1"/>
  <c r="L210" i="1"/>
  <c r="L207" i="1"/>
  <c r="L205" i="1"/>
  <c r="L203" i="1"/>
  <c r="L201" i="1"/>
  <c r="L199" i="1"/>
  <c r="L197" i="1"/>
  <c r="L195" i="1"/>
  <c r="L192" i="1"/>
  <c r="L190" i="1"/>
  <c r="L188" i="1"/>
  <c r="L186" i="1"/>
  <c r="L152" i="1"/>
  <c r="L208" i="1"/>
  <c r="L233" i="1"/>
  <c r="L147" i="1"/>
  <c r="K124" i="1"/>
  <c r="I184" i="1"/>
  <c r="L130" i="1"/>
  <c r="D151" i="1"/>
  <c r="D254" i="1" s="1"/>
  <c r="I176" i="1"/>
  <c r="I233" i="1"/>
  <c r="L124" i="1"/>
  <c r="I208" i="1"/>
  <c r="I193" i="1"/>
  <c r="I151" i="1"/>
  <c r="I158" i="1"/>
  <c r="I147" i="1"/>
  <c r="E151" i="1"/>
  <c r="F151" i="1" s="1"/>
  <c r="F177" i="1"/>
  <c r="F178" i="1"/>
  <c r="F179" i="1"/>
  <c r="F180" i="1"/>
  <c r="F181" i="1"/>
  <c r="F182" i="1"/>
  <c r="F183" i="1"/>
  <c r="F185" i="1"/>
  <c r="F186" i="1"/>
  <c r="F187" i="1"/>
  <c r="F188" i="1"/>
  <c r="F191" i="1"/>
  <c r="F192" i="1"/>
  <c r="F194" i="1"/>
  <c r="F195" i="1"/>
  <c r="F196" i="1"/>
  <c r="F197" i="1"/>
  <c r="F198" i="1"/>
  <c r="F200" i="1"/>
  <c r="F202" i="1"/>
  <c r="F203" i="1"/>
  <c r="F207" i="1"/>
  <c r="F209" i="1"/>
  <c r="F210" i="1"/>
  <c r="F221" i="1"/>
  <c r="F222" i="1"/>
  <c r="F223" i="1"/>
  <c r="F229" i="1"/>
  <c r="F230" i="1"/>
  <c r="F232" i="1"/>
  <c r="F234" i="1"/>
  <c r="F235" i="1"/>
  <c r="F236" i="1"/>
  <c r="F237" i="1"/>
  <c r="F238" i="1"/>
  <c r="F239" i="1"/>
  <c r="F242" i="1"/>
  <c r="F243" i="1"/>
  <c r="F244" i="1"/>
  <c r="F245" i="1"/>
  <c r="F246" i="1"/>
  <c r="F247" i="1"/>
  <c r="F249" i="1"/>
  <c r="F250" i="1"/>
  <c r="F252" i="1"/>
  <c r="F255" i="1"/>
  <c r="F126" i="1"/>
  <c r="F127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9" i="1"/>
  <c r="F150" i="1"/>
  <c r="F152" i="1"/>
  <c r="F153" i="1"/>
  <c r="F154" i="1"/>
  <c r="F155" i="1"/>
  <c r="F156" i="1"/>
  <c r="F157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5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1" i="1"/>
  <c r="F52" i="1"/>
  <c r="F53" i="1"/>
  <c r="F54" i="1"/>
  <c r="F60" i="1"/>
  <c r="F61" i="1"/>
  <c r="F62" i="1"/>
  <c r="F63" i="1"/>
  <c r="F67" i="1"/>
  <c r="F68" i="1"/>
  <c r="F70" i="1"/>
  <c r="F71" i="1"/>
  <c r="F73" i="1"/>
  <c r="F74" i="1"/>
  <c r="F75" i="1"/>
  <c r="F76" i="1"/>
  <c r="F77" i="1"/>
  <c r="F78" i="1"/>
  <c r="F79" i="1"/>
  <c r="F80" i="1"/>
  <c r="F81" i="1"/>
  <c r="F82" i="1"/>
  <c r="F83" i="1"/>
  <c r="F84" i="1"/>
  <c r="F86" i="1"/>
  <c r="F91" i="1"/>
  <c r="F92" i="1"/>
  <c r="F93" i="1"/>
  <c r="F94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9" i="1"/>
  <c r="F120" i="1"/>
  <c r="F121" i="1"/>
  <c r="F122" i="1"/>
  <c r="F124" i="1"/>
  <c r="F125" i="1"/>
  <c r="F14" i="1"/>
  <c r="F15" i="1"/>
  <c r="F16" i="1"/>
  <c r="F17" i="1"/>
  <c r="F18" i="1"/>
  <c r="F19" i="1"/>
  <c r="F20" i="1"/>
  <c r="F21" i="1"/>
  <c r="F22" i="1"/>
  <c r="F23" i="1"/>
  <c r="F13" i="1"/>
  <c r="E254" i="1" l="1"/>
  <c r="F254" i="1" s="1"/>
  <c r="K151" i="1"/>
  <c r="K254" i="1" s="1"/>
  <c r="J151" i="1"/>
  <c r="J254" i="1" s="1"/>
  <c r="F158" i="1"/>
  <c r="L151" i="1" l="1"/>
  <c r="L254" i="1"/>
</calcChain>
</file>

<file path=xl/sharedStrings.xml><?xml version="1.0" encoding="utf-8"?>
<sst xmlns="http://schemas.openxmlformats.org/spreadsheetml/2006/main" count="552" uniqueCount="494">
  <si>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</si>
  <si>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</si>
  <si>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</si>
  <si>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</si>
  <si>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</si>
  <si>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</si>
  <si>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1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</si>
  <si>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</si>
  <si>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</si>
  <si>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</si>
  <si>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</si>
  <si>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</si>
  <si>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</si>
  <si>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</si>
  <si>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</si>
  <si>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</si>
  <si>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</si>
  <si>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</si>
  <si>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</si>
  <si>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</si>
  <si>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</si>
  <si>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</si>
  <si>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</si>
  <si>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</si>
  <si>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</si>
  <si>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</si>
  <si>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</si>
  <si>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</si>
  <si>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</si>
  <si>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</si>
  <si>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</si>
  <si>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</si>
  <si>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</si>
  <si>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</si>
  <si>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</si>
  <si>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</si>
  <si>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</si>
  <si>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</si>
  <si>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Рентна плата за користування надрами місцевого значення</t>
  </si>
  <si>
    <t>13040000</t>
  </si>
  <si>
    <t>Рентна плата за користування надрами для видобування корисних копалин місцевого значення </t>
  </si>
  <si>
    <t>13040100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</si>
  <si>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</si>
  <si>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</si>
  <si>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</si>
  <si>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</si>
  <si>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</si>
  <si>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</si>
  <si>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</si>
  <si>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</si>
  <si>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</si>
  <si>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</si>
  <si>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</si>
  <si>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</si>
  <si>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</si>
  <si>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</si>
  <si>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</si>
  <si>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</si>
  <si>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</si>
  <si>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</si>
  <si>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</si>
  <si>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</si>
  <si>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</si>
  <si>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</si>
  <si>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</si>
  <si>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</si>
  <si>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</si>
  <si>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</si>
  <si>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</si>
  <si>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</si>
  <si>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</si>
  <si>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</si>
  <si>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</si>
  <si>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</si>
  <si>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</si>
  <si>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</si>
  <si>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</si>
  <si>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</si>
  <si>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</si>
  <si>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</si>
  <si>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</si>
  <si>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</si>
  <si>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</si>
  <si>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</si>
  <si>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</si>
  <si>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</si>
  <si>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</si>
  <si>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</si>
  <si>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</si>
  <si>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</si>
  <si>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</si>
  <si>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</si>
  <si>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</si>
  <si>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</si>
  <si>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</si>
  <si>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</si>
  <si>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</si>
  <si>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</si>
  <si>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</si>
  <si>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</si>
  <si>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</si>
  <si>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</si>
  <si>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</si>
  <si>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</si>
  <si>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</si>
  <si>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</si>
  <si>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</si>
  <si>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</si>
  <si>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</si>
  <si>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</si>
  <si>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</si>
  <si>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</si>
  <si>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</si>
  <si>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</si>
  <si>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</si>
  <si>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</si>
  <si>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</si>
  <si>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</si>
  <si>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21082400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</si>
  <si>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</si>
  <si>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</si>
  <si>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</si>
  <si>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</si>
  <si>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</si>
  <si>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</si>
  <si>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</si>
  <si>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22010200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</si>
  <si>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</si>
  <si>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</si>
  <si>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</si>
  <si>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</si>
  <si>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</si>
  <si>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</si>
  <si>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</si>
  <si>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</si>
  <si>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</si>
  <si>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</si>
  <si>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</si>
  <si>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</si>
  <si>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</si>
  <si>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</si>
  <si>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</si>
  <si>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</si>
  <si>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</si>
  <si>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</si>
  <si>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</si>
  <si>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</si>
  <si>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</si>
  <si>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</si>
  <si>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</si>
  <si>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</si>
  <si>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</si>
  <si>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</si>
  <si>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</si>
  <si>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</si>
  <si>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</si>
  <si>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</si>
  <si>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</si>
  <si>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</si>
  <si>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</si>
  <si>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</si>
  <si>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</si>
  <si>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</si>
  <si>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</si>
  <si>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</si>
  <si>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</si>
  <si>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</si>
  <si>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</si>
  <si>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</si>
  <si>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</si>
  <si>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</si>
  <si>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</si>
  <si>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</si>
  <si>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</si>
  <si>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</si>
  <si>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</si>
  <si>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</si>
  <si>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</si>
  <si>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</si>
  <si>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</si>
  <si>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</si>
  <si>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</si>
  <si>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</si>
  <si>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</si>
  <si>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</si>
  <si>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</si>
  <si>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</si>
  <si>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</si>
  <si>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</si>
  <si>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</si>
  <si>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</si>
  <si>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</si>
  <si>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41034500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</si>
  <si>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</si>
  <si>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</si>
  <si>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</si>
  <si>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</si>
  <si>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</si>
  <si>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41040200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</si>
  <si>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</si>
  <si>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</si>
  <si>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</si>
  <si>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</si>
  <si>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</si>
  <si>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</si>
  <si>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</si>
  <si>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</si>
  <si>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</si>
  <si>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</si>
  <si>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</si>
  <si>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</si>
  <si>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</si>
  <si>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</si>
  <si>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</si>
  <si>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41051700</t>
  </si>
  <si>
    <t>Субвенція з місцевого бюджету на погашення заборгованості з різниці в тарифах, що підлягає урегулюванню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відповідної субвенції з державного бюджету</t>
  </si>
  <si>
    <t>41052900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</si>
  <si>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</si>
  <si>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</si>
  <si>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</si>
  <si>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</si>
  <si>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Субвенція з місцевого бюджету на закупівлю опорними закладами охорони здоров’я послуг щодо проектування та встановлення кисневих станцій за рахунок відповідної субвенції з державного бюджету</t>
  </si>
  <si>
    <t>41057400</t>
  </si>
  <si>
    <t>ІІ. Видатки</t>
  </si>
  <si>
    <t>Державне управління</t>
  </si>
  <si>
    <t>0100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</si>
  <si>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</si>
  <si>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</si>
  <si>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</si>
  <si>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0180</t>
  </si>
  <si>
    <t>Проведення місцевих виборів та референдумів, забезпечення діяльності виборчої комісії Автономної Республіки Крим</t>
  </si>
  <si>
    <t>0190</t>
  </si>
  <si>
    <t>Освіта</t>
  </si>
  <si>
    <t>1000</t>
  </si>
  <si>
    <t>Надання дошкільної освіти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</si>
  <si>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</si>
  <si>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</si>
  <si>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</si>
  <si>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 рахунок освітньої субвенції</t>
  </si>
  <si>
    <t>1030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</si>
  <si>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</si>
  <si>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1060</t>
  </si>
  <si>
    <t>Надання позашкільної освіти закладами позашкільної освіти, заходи із позашкільної роботи з дітьми</t>
  </si>
  <si>
    <t>1070</t>
  </si>
  <si>
    <t>Надання спеціальної освіти мистецькими школами</t>
  </si>
  <si>
    <t>1080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</si>
  <si>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</si>
  <si>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</si>
  <si>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</si>
  <si>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</si>
  <si>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</si>
  <si>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</si>
  <si>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</si>
  <si>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</si>
  <si>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</si>
  <si>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</si>
  <si>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</si>
  <si>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</si>
  <si>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</si>
  <si>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</si>
  <si>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</si>
  <si>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</si>
  <si>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</si>
  <si>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1181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</si>
  <si>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</si>
  <si>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1182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</si>
  <si>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</si>
  <si>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</si>
  <si>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</si>
  <si>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1210</t>
  </si>
  <si>
    <t>Охорона здоров'я</t>
  </si>
  <si>
    <t>2000</t>
  </si>
  <si>
    <t>Багатопрофільна стаціонарна медична допомога населенню</t>
  </si>
  <si>
    <t>2010</t>
  </si>
  <si>
    <t>Програми і централізовані заходи у галузі охорони здоров'я</t>
  </si>
  <si>
    <t>2140</t>
  </si>
  <si>
    <t>Інші програми, заклади та заходи у сфері охорони здоров'я</t>
  </si>
  <si>
    <t>2150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</si>
  <si>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</si>
  <si>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</si>
  <si>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</si>
  <si>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</si>
  <si>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</si>
  <si>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</si>
  <si>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</si>
  <si>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</si>
  <si>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на пільговий проїзд автомобільним транспортом окремим категоріям громадян</t>
  </si>
  <si>
    <t>3033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</si>
  <si>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</si>
  <si>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</si>
  <si>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</si>
  <si>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</si>
  <si>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</si>
  <si>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</si>
  <si>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</si>
  <si>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</si>
  <si>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Надання реабілітаційних послуг особам з інвалідністю та дітям з інвалідністю</t>
  </si>
  <si>
    <t>3105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</si>
  <si>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</si>
  <si>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</si>
  <si>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</si>
  <si>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</si>
  <si>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Здійснення соціальної роботи з вразливими категоріями населення</t>
  </si>
  <si>
    <t>3120</t>
  </si>
  <si>
    <t>Утримання та забезпечення діяльності центрів соціальних служб</t>
  </si>
  <si>
    <t>3121</t>
  </si>
  <si>
    <t>Реалізація державної політики у молодіжній сфері</t>
  </si>
  <si>
    <t>3130</t>
  </si>
  <si>
    <t>Інші заходи та заклади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</si>
  <si>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</si>
  <si>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</si>
  <si>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</si>
  <si>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</si>
  <si>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</si>
  <si>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</si>
  <si>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</si>
  <si>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</si>
  <si>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</si>
  <si>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</si>
  <si>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</si>
  <si>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</si>
  <si>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</si>
  <si>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</si>
  <si>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</si>
  <si>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</si>
  <si>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3222</t>
  </si>
  <si>
    <t>Інші заклади та заходи</t>
  </si>
  <si>
    <t>3240</t>
  </si>
  <si>
    <t>Культура і мистецтво</t>
  </si>
  <si>
    <t>4000</t>
  </si>
  <si>
    <t>Фінансова підтримка театрів</t>
  </si>
  <si>
    <t>4010</t>
  </si>
  <si>
    <t>Забезпечення діяльності бібліотек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</si>
  <si>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</si>
  <si>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</si>
  <si>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</si>
  <si>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</si>
  <si>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</si>
  <si>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</si>
  <si>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</si>
  <si>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</si>
  <si>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</si>
  <si>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</si>
  <si>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</si>
  <si>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</si>
  <si>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</si>
  <si>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</si>
  <si>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</si>
  <si>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олімпійських видів спорту</t>
  </si>
  <si>
    <t>5011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</si>
  <si>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</si>
  <si>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</si>
  <si>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</si>
  <si>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5031</t>
  </si>
  <si>
    <t>Підтримка і розвиток спортивної інфраструктури</t>
  </si>
  <si>
    <t>5040</t>
  </si>
  <si>
    <t>Будівництво мультифункціональних майданчиків для занять ігровими видами спорту</t>
  </si>
  <si>
    <t>5045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</si>
  <si>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</si>
  <si>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</si>
  <si>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</si>
  <si>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</si>
  <si>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</si>
  <si>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</si>
  <si>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</si>
  <si>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</si>
  <si>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Забезпечення діяльності з виробництва, транспортування, постачання теплової енергії</t>
  </si>
  <si>
    <t>6012</t>
  </si>
  <si>
    <t>Забезпечення діяльності водопровідно-каналізаційного господарства</t>
  </si>
  <si>
    <t>6013</t>
  </si>
  <si>
    <t>Впровадження засобів обліку витрат та регулювання споживання води та теплової енергії</t>
  </si>
  <si>
    <t>6016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</si>
  <si>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</si>
  <si>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</si>
  <si>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</si>
  <si>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</si>
  <si>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</si>
  <si>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</si>
  <si>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Заходи, пов'язані з поліпшенням питної води</t>
  </si>
  <si>
    <t>6040</t>
  </si>
  <si>
    <t>Регулювання цін/тарифів на житлово-комунальні послуги</t>
  </si>
  <si>
    <t>6070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</si>
  <si>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обгрунтованих витрат на їх виробництво (надання)</t>
  </si>
  <si>
    <t>6071</t>
  </si>
  <si>
    <t>Погашення заборгованості з різниці в тарифах, що підлягає урегулюванню згідно із Законом України "Про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</si>
  <si>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6072</t>
  </si>
  <si>
    <t>Реалізація державних та місцевих житлових програм</t>
  </si>
  <si>
    <t>6080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</si>
  <si>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</si>
  <si>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</si>
  <si>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Інша діяльність у сфері житлово-комунального господарства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</si>
  <si>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</si>
  <si>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</si>
  <si>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</si>
  <si>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</si>
  <si>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</si>
  <si>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</si>
  <si>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7130</t>
  </si>
  <si>
    <t>Будівництво та регіональний розвиток</t>
  </si>
  <si>
    <t>7300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</si>
  <si>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</si>
  <si>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</si>
  <si>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</si>
  <si>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</si>
  <si>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</si>
  <si>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</si>
  <si>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</si>
  <si>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</si>
  <si>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</si>
  <si>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</si>
  <si>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</si>
  <si>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</si>
  <si>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</si>
  <si>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</si>
  <si>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</si>
  <si>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7363</t>
  </si>
  <si>
    <t>Розвиток мережі центрів надання адміністративних послуг</t>
  </si>
  <si>
    <t>7390</t>
  </si>
  <si>
    <t>Транспорт та транспортна інфраструктура, дорожнє господарство</t>
  </si>
  <si>
    <t>7400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</si>
  <si>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</si>
  <si>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</si>
  <si>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</si>
  <si>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</si>
  <si>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</si>
  <si>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</si>
  <si>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Інші програми та заходи, пов'язані з економічною діяльністю</t>
  </si>
  <si>
    <t>7600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</si>
  <si>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</si>
  <si>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</si>
  <si>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</si>
  <si>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</si>
  <si>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</si>
  <si>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</si>
  <si>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</si>
  <si>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</si>
  <si>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</si>
  <si>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</si>
  <si>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</si>
  <si>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</si>
  <si>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</si>
  <si>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</si>
  <si>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</si>
  <si>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</si>
  <si>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</si>
  <si>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8110</t>
  </si>
  <si>
    <t>Забезпечення діяльності місцевої пожежної охорони</t>
  </si>
  <si>
    <t>8130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</si>
  <si>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</si>
  <si>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</si>
  <si>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</si>
  <si>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8220</t>
  </si>
  <si>
    <t>Інші заходи громадського порядку та безпеки</t>
  </si>
  <si>
    <t>8230</t>
  </si>
  <si>
    <t>Охорона навколишнього природного середовища</t>
  </si>
  <si>
    <t>8300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</si>
  <si>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</si>
  <si>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</si>
  <si>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</si>
  <si>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</si>
  <si>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</si>
  <si>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8410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</si>
  <si>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</si>
  <si>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</si>
  <si>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</si>
  <si>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</si>
  <si>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</si>
  <si>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</si>
  <si>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</si>
  <si>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</si>
  <si>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Реверсна дотація</t>
  </si>
  <si>
    <t>Субвенція з місцевого бюджету державному бюджету на виконання програм соціально-економічного розвитку регіонів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</si>
  <si>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</si>
  <si>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</si>
  <si>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Субвенція з місцевого бюджету на співфінансування інвестиційних проектів</t>
  </si>
  <si>
    <t>9750</t>
  </si>
  <si>
    <t>9770</t>
  </si>
  <si>
    <t>Надання бюджетних позичок суб`єктам господарювання</t>
  </si>
  <si>
    <t>8861</t>
  </si>
  <si>
    <t>Повернення бюджетних позичок, наданих суб`єктам господарювання</t>
  </si>
  <si>
    <t>8862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</si>
  <si>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</si>
  <si>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</si>
  <si>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затверджено  на 2021 рік з урахуванням внесених змін</t>
  </si>
  <si>
    <t>за 2021 рік</t>
  </si>
  <si>
    <t xml:space="preserve">Звіт про виконання </t>
  </si>
  <si>
    <t>Відсоток виконання</t>
  </si>
  <si>
    <t xml:space="preserve">Усього доходів </t>
  </si>
  <si>
    <t>Усього видатків</t>
  </si>
  <si>
    <t>б.200</t>
  </si>
  <si>
    <t>Міжбюджетні трансферти</t>
  </si>
  <si>
    <t>бюджету Бориспільської міської територіальної громади</t>
  </si>
  <si>
    <t>________________________________________</t>
  </si>
  <si>
    <t xml:space="preserve">ЗАТВЕРДЖЕНО
Рішення міської ради 28 січня 2022 року
№ 1683-18-VIII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</si>
</sst>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0.0"/>
  </numFmts>
  <fonts count="24" x14ac:knownFonts="1">
    <font>
      <sz val="8"/>
      <color rgb="FF000000"/>
      <name val="Tahoma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9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2" borderId="0" xfId="0" applyFill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13" fillId="13" borderId="11" xfId="0" applyFont="1" applyFill="1" applyBorder="1" applyAlignment="1">
      <alignment horizontal="center" vertical="center" wrapText="1"/>
    </xf>
    <xf numFmtId="164" fontId="13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16" fillId="13" borderId="11" xfId="0" applyFont="1" applyFill="1" applyBorder="1" applyAlignment="1">
      <alignment horizontal="center" vertical="center" wrapText="1"/>
    </xf>
    <xf numFmtId="0" fontId="17" fillId="21" borderId="19" xfId="0" applyFont="1" applyFill="1" applyBorder="1" applyAlignment="1">
      <alignment horizontal="center" vertical="center" wrapText="1"/>
    </xf>
    <xf numFmtId="165" fontId="11" fillId="18" borderId="16" xfId="0" applyNumberFormat="1" applyFont="1" applyFill="1" applyBorder="1" applyAlignment="1">
      <alignment horizontal="right" vertical="center" wrapText="1"/>
    </xf>
    <xf numFmtId="166" fontId="18" fillId="28" borderId="29" xfId="0" applyNumberFormat="1" applyFont="1" applyFill="1" applyBorder="1" applyAlignment="1" applyProtection="1">
      <alignment horizontal="center" vertical="center"/>
    </xf>
    <xf numFmtId="165" fontId="16" fillId="15" borderId="13" xfId="0" applyNumberFormat="1" applyFont="1" applyFill="1" applyBorder="1" applyAlignment="1">
      <alignment horizontal="right" vertical="center" wrapText="1"/>
    </xf>
    <xf numFmtId="165" fontId="11" fillId="16" borderId="14" xfId="0" applyNumberFormat="1" applyFont="1" applyFill="1" applyBorder="1" applyAlignment="1">
      <alignment horizontal="right" vertical="center" wrapText="1"/>
    </xf>
    <xf numFmtId="165" fontId="19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4" fontId="16" fillId="18" borderId="16" xfId="0" applyNumberFormat="1" applyFont="1" applyFill="1" applyBorder="1" applyAlignment="1">
      <alignment horizontal="right" vertical="center" wrapText="1"/>
    </xf>
    <xf numFmtId="165" fontId="11" fillId="18" borderId="21" xfId="0" applyNumberFormat="1" applyFont="1" applyFill="1" applyBorder="1" applyAlignment="1">
      <alignment horizontal="right" vertical="center" wrapText="1"/>
    </xf>
    <xf numFmtId="165" fontId="16" fillId="18" borderId="21" xfId="0" applyNumberFormat="1" applyFont="1" applyFill="1" applyBorder="1" applyAlignment="1">
      <alignment horizontal="right" vertical="center" wrapText="1"/>
    </xf>
    <xf numFmtId="166" fontId="20" fillId="28" borderId="29" xfId="0" applyNumberFormat="1" applyFont="1" applyFill="1" applyBorder="1" applyAlignment="1" applyProtection="1">
      <alignment horizontal="center" vertical="center"/>
    </xf>
    <xf numFmtId="0" fontId="21" fillId="13" borderId="11" xfId="0" applyFont="1" applyFill="1" applyBorder="1" applyAlignment="1">
      <alignment horizontal="center" vertical="center" wrapText="1"/>
    </xf>
    <xf numFmtId="0" fontId="22" fillId="21" borderId="19" xfId="0" applyFont="1" applyFill="1" applyBorder="1" applyAlignment="1">
      <alignment horizontal="center" vertical="center" wrapText="1"/>
    </xf>
    <xf numFmtId="165" fontId="11" fillId="28" borderId="16" xfId="0" applyNumberFormat="1" applyFont="1" applyFill="1" applyBorder="1" applyAlignment="1">
      <alignment horizontal="right" vertical="center" wrapText="1"/>
    </xf>
    <xf numFmtId="165" fontId="11" fillId="18" borderId="1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6" fillId="13" borderId="21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165" fontId="4" fillId="18" borderId="16" xfId="0" applyNumberFormat="1" applyFont="1" applyFill="1" applyBorder="1" applyAlignment="1">
      <alignment horizontal="right" vertical="center" wrapText="1"/>
    </xf>
    <xf numFmtId="165" fontId="4" fillId="18" borderId="21" xfId="0" applyNumberFormat="1" applyFont="1" applyFill="1" applyBorder="1" applyAlignment="1">
      <alignment horizontal="right" vertical="center" wrapText="1"/>
    </xf>
    <xf numFmtId="4" fontId="4" fillId="18" borderId="16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165" fontId="11" fillId="0" borderId="16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left" vertical="top" wrapText="1"/>
    </xf>
    <xf numFmtId="0" fontId="5" fillId="24" borderId="22" xfId="0" applyFont="1" applyFill="1" applyBorder="1" applyAlignment="1">
      <alignment horizontal="left" wrapText="1"/>
    </xf>
    <xf numFmtId="164" fontId="8" fillId="27" borderId="25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164" fontId="11" fillId="25" borderId="23" xfId="0" applyNumberFormat="1" applyFont="1" applyFill="1" applyBorder="1" applyAlignment="1">
      <alignment horizontal="left" wrapText="1"/>
    </xf>
    <xf numFmtId="164" fontId="6" fillId="25" borderId="23" xfId="0" applyNumberFormat="1" applyFont="1" applyFill="1" applyBorder="1" applyAlignment="1">
      <alignment horizontal="left" wrapText="1"/>
    </xf>
    <xf numFmtId="164" fontId="3" fillId="25" borderId="23" xfId="0" applyNumberFormat="1" applyFont="1" applyFill="1" applyBorder="1" applyAlignment="1">
      <alignment horizontal="left" wrapText="1"/>
    </xf>
    <xf numFmtId="164" fontId="12" fillId="26" borderId="24" xfId="0" applyNumberFormat="1" applyFont="1" applyFill="1" applyBorder="1" applyAlignment="1">
      <alignment horizontal="left" wrapText="1"/>
    </xf>
    <xf numFmtId="164" fontId="7" fillId="26" borderId="24" xfId="0" applyNumberFormat="1" applyFont="1" applyFill="1" applyBorder="1" applyAlignment="1">
      <alignment horizontal="left" wrapText="1"/>
    </xf>
    <xf numFmtId="0" fontId="11" fillId="21" borderId="1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11" fillId="12" borderId="26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7" fillId="20" borderId="18" xfId="0" applyFont="1" applyFill="1" applyBorder="1" applyAlignment="1">
      <alignment horizontal="left" vertical="center" wrapText="1"/>
    </xf>
    <xf numFmtId="0" fontId="11" fillId="22" borderId="20" xfId="0" applyFont="1" applyFill="1" applyBorder="1" applyAlignment="1">
      <alignment horizontal="left" vertical="center" wrapText="1"/>
    </xf>
    <xf numFmtId="0" fontId="16" fillId="19" borderId="17" xfId="0" applyFont="1" applyFill="1" applyBorder="1" applyAlignment="1">
      <alignment horizontal="left" vertical="center" wrapText="1"/>
    </xf>
    <xf numFmtId="0" fontId="16" fillId="19" borderId="26" xfId="0" applyFont="1" applyFill="1" applyBorder="1" applyAlignment="1">
      <alignment horizontal="left" wrapText="1"/>
    </xf>
    <xf numFmtId="0" fontId="16" fillId="19" borderId="28" xfId="0" applyFont="1" applyFill="1" applyBorder="1" applyAlignment="1">
      <alignment horizontal="left" wrapText="1"/>
    </xf>
    <xf numFmtId="0" fontId="13" fillId="13" borderId="11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left" vertical="center" wrapText="1"/>
    </xf>
    <xf numFmtId="0" fontId="4" fillId="10" borderId="8" xfId="0" applyFont="1" applyFill="1" applyBorder="1" applyAlignment="1">
      <alignment horizontal="left" vertical="center" wrapText="1"/>
    </xf>
    <xf numFmtId="0" fontId="16" fillId="12" borderId="26" xfId="0" applyFont="1" applyFill="1" applyBorder="1" applyAlignment="1">
      <alignment horizontal="center" vertical="center" wrapText="1"/>
    </xf>
    <xf numFmtId="0" fontId="16" fillId="12" borderId="27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16" fillId="1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tabSelected="1" view="pageBreakPreview" topLeftCell="E1" zoomScale="124" zoomScaleNormal="100" zoomScaleSheetLayoutView="124" workbookViewId="0">
      <pane ySplit="11" topLeftCell="A268" activePane="bottomLeft" state="frozen"/>
      <selection pane="bottomLeft" activeCell="A2" sqref="A2:K2"/>
    </sheetView>
  </sheetViews>
  <sheetFormatPr defaultRowHeight="10.5" x14ac:dyDescent="0.15"/>
  <cols>
    <col min="1" max="1" width="15" customWidth="1"/>
    <col min="2" max="2" width="23.6640625" customWidth="1"/>
    <col min="3" max="3" width="10.33203125" customWidth="1"/>
    <col min="4" max="4" width="15.1640625" customWidth="1"/>
    <col min="5" max="5" width="18" customWidth="1"/>
    <col min="6" max="6" width="10.33203125" customWidth="1"/>
    <col min="7" max="7" width="16.1640625" customWidth="1"/>
    <col min="8" max="8" width="15.6640625" customWidth="1"/>
    <col min="9" max="9" width="12.33203125" customWidth="1"/>
    <col min="10" max="10" width="17.1640625" customWidth="1"/>
    <col min="11" max="11" width="18.33203125" customWidth="1"/>
    <col min="12" max="12" width="10" customWidth="1"/>
  </cols>
  <sheetData>
    <row r="1" spans="1:13" ht="68.2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57" t="s">
        <v>493</v>
      </c>
      <c r="L1" s="57"/>
      <c r="M1" s="7"/>
    </row>
    <row r="2" spans="1:13" ht="13.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1" t="s">
        <v>0</v>
      </c>
    </row>
    <row r="3" spans="1:13" ht="18.75" customHeight="1" x14ac:dyDescent="0.15">
      <c r="A3" s="58" t="s">
        <v>485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ht="31.5" customHeight="1" x14ac:dyDescent="0.15">
      <c r="A4" s="59" t="s">
        <v>491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ht="15.75" customHeight="1" x14ac:dyDescent="0.15">
      <c r="A5" s="60" t="s">
        <v>484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3" ht="21.75" hidden="1" customHeight="1" x14ac:dyDescent="0.1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3" ht="12" hidden="1" customHeight="1" x14ac:dyDescent="0.1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3" ht="13.7" customHeight="1" x14ac:dyDescent="0.15">
      <c r="A8" s="66" t="s">
        <v>1</v>
      </c>
      <c r="B8" s="66"/>
      <c r="C8" s="66"/>
      <c r="D8" s="63" t="s">
        <v>2</v>
      </c>
      <c r="E8" s="64"/>
      <c r="F8" s="65"/>
      <c r="G8" s="45" t="s">
        <v>3</v>
      </c>
      <c r="H8" s="45"/>
      <c r="I8" s="45"/>
      <c r="J8" s="45" t="s">
        <v>4</v>
      </c>
      <c r="K8" s="45"/>
      <c r="L8" s="45"/>
    </row>
    <row r="9" spans="1:13" ht="27.4" customHeight="1" x14ac:dyDescent="0.15">
      <c r="A9" s="66"/>
      <c r="B9" s="66"/>
      <c r="C9" s="66"/>
      <c r="D9" s="67" t="s">
        <v>483</v>
      </c>
      <c r="E9" s="67" t="s">
        <v>5</v>
      </c>
      <c r="F9" s="67" t="s">
        <v>486</v>
      </c>
      <c r="G9" s="67" t="s">
        <v>483</v>
      </c>
      <c r="H9" s="67" t="s">
        <v>5</v>
      </c>
      <c r="I9" s="67" t="s">
        <v>486</v>
      </c>
      <c r="J9" s="67" t="s">
        <v>483</v>
      </c>
      <c r="K9" s="67" t="s">
        <v>5</v>
      </c>
      <c r="L9" s="67" t="s">
        <v>486</v>
      </c>
    </row>
    <row r="10" spans="1:13" ht="23.25" customHeight="1" x14ac:dyDescent="0.15">
      <c r="A10" s="66"/>
      <c r="B10" s="66"/>
      <c r="C10" s="66"/>
      <c r="D10" s="67"/>
      <c r="E10" s="67"/>
      <c r="F10" s="67"/>
      <c r="G10" s="67"/>
      <c r="H10" s="67"/>
      <c r="I10" s="67"/>
      <c r="J10" s="67"/>
      <c r="K10" s="67"/>
      <c r="L10" s="67"/>
    </row>
    <row r="11" spans="1:13" ht="13.7" customHeight="1" x14ac:dyDescent="0.15">
      <c r="A11" s="56" t="s">
        <v>6</v>
      </c>
      <c r="B11" s="56"/>
      <c r="C11" s="2"/>
      <c r="D11" s="3">
        <v>3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12</v>
      </c>
      <c r="K11" s="3">
        <v>13</v>
      </c>
      <c r="L11" s="3">
        <v>14</v>
      </c>
    </row>
    <row r="12" spans="1:13" ht="9.4" customHeight="1" x14ac:dyDescent="0.15">
      <c r="A12" s="45" t="s">
        <v>7</v>
      </c>
      <c r="B12" s="45"/>
      <c r="C12" s="9" t="s">
        <v>0</v>
      </c>
      <c r="D12" s="4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6" t="s">
        <v>0</v>
      </c>
      <c r="K12" s="6" t="s">
        <v>0</v>
      </c>
      <c r="L12" s="6" t="s">
        <v>0</v>
      </c>
    </row>
    <row r="13" spans="1:13" ht="15" customHeight="1" x14ac:dyDescent="0.15">
      <c r="A13" s="45" t="s">
        <v>8</v>
      </c>
      <c r="B13" s="45"/>
      <c r="C13" s="21" t="s">
        <v>9</v>
      </c>
      <c r="D13" s="11">
        <v>747730000</v>
      </c>
      <c r="E13" s="11">
        <v>804627136.72000003</v>
      </c>
      <c r="F13" s="12">
        <f t="shared" ref="F13:F76" si="0">E13/D13*100</f>
        <v>107.60931575836199</v>
      </c>
      <c r="G13" s="11">
        <v>535000</v>
      </c>
      <c r="H13" s="11">
        <v>643865.26</v>
      </c>
      <c r="I13" s="12">
        <f t="shared" ref="I13:I60" si="1">H13/G13*100</f>
        <v>120.34864672897197</v>
      </c>
      <c r="J13" s="11">
        <f t="shared" ref="J13:J44" si="2">SUM(D13+G13)</f>
        <v>748265000</v>
      </c>
      <c r="K13" s="11">
        <f t="shared" ref="K13:K44" si="3">SUM(E13+H13)</f>
        <v>805271001.98000002</v>
      </c>
      <c r="L13" s="12">
        <f t="shared" ref="L13:L76" si="4">K13/J13*100</f>
        <v>107.61842421869258</v>
      </c>
    </row>
    <row r="14" spans="1:13" ht="22.5" customHeight="1" x14ac:dyDescent="0.15">
      <c r="A14" s="53" t="s">
        <v>10</v>
      </c>
      <c r="B14" s="53"/>
      <c r="C14" s="21" t="s">
        <v>11</v>
      </c>
      <c r="D14" s="11">
        <v>469118000</v>
      </c>
      <c r="E14" s="11">
        <v>502656126.67000002</v>
      </c>
      <c r="F14" s="12">
        <f t="shared" si="0"/>
        <v>107.14918776725686</v>
      </c>
      <c r="G14" s="11">
        <v>0</v>
      </c>
      <c r="H14" s="11">
        <v>0</v>
      </c>
      <c r="I14" s="12">
        <v>0</v>
      </c>
      <c r="J14" s="11">
        <f t="shared" si="2"/>
        <v>469118000</v>
      </c>
      <c r="K14" s="11">
        <f t="shared" si="3"/>
        <v>502656126.67000002</v>
      </c>
      <c r="L14" s="12">
        <f t="shared" si="4"/>
        <v>107.14918776725686</v>
      </c>
    </row>
    <row r="15" spans="1:13" ht="14.25" customHeight="1" x14ac:dyDescent="0.15">
      <c r="A15" s="51" t="s">
        <v>12</v>
      </c>
      <c r="B15" s="51"/>
      <c r="C15" s="22" t="s">
        <v>13</v>
      </c>
      <c r="D15" s="11">
        <v>468435000</v>
      </c>
      <c r="E15" s="11">
        <v>502515014.26999998</v>
      </c>
      <c r="F15" s="12">
        <f t="shared" si="0"/>
        <v>107.27529204051788</v>
      </c>
      <c r="G15" s="11">
        <v>0</v>
      </c>
      <c r="H15" s="11">
        <v>0</v>
      </c>
      <c r="I15" s="12">
        <v>0</v>
      </c>
      <c r="J15" s="11">
        <f t="shared" si="2"/>
        <v>468435000</v>
      </c>
      <c r="K15" s="11">
        <f t="shared" si="3"/>
        <v>502515014.26999998</v>
      </c>
      <c r="L15" s="12">
        <f t="shared" si="4"/>
        <v>107.27529204051788</v>
      </c>
    </row>
    <row r="16" spans="1:13" ht="49.5" customHeight="1" x14ac:dyDescent="0.15">
      <c r="A16" s="52" t="s">
        <v>14</v>
      </c>
      <c r="B16" s="52"/>
      <c r="C16" s="31" t="s">
        <v>15</v>
      </c>
      <c r="D16" s="11">
        <v>388435000</v>
      </c>
      <c r="E16" s="11">
        <v>410070227.85000002</v>
      </c>
      <c r="F16" s="12">
        <f t="shared" si="0"/>
        <v>105.56984510922034</v>
      </c>
      <c r="G16" s="11">
        <v>0</v>
      </c>
      <c r="H16" s="11">
        <v>0</v>
      </c>
      <c r="I16" s="12">
        <v>0</v>
      </c>
      <c r="J16" s="11">
        <f t="shared" si="2"/>
        <v>388435000</v>
      </c>
      <c r="K16" s="11">
        <f t="shared" si="3"/>
        <v>410070227.85000002</v>
      </c>
      <c r="L16" s="12">
        <f t="shared" si="4"/>
        <v>105.56984510922034</v>
      </c>
    </row>
    <row r="17" spans="1:12" ht="69" customHeight="1" x14ac:dyDescent="0.15">
      <c r="A17" s="52" t="s">
        <v>16</v>
      </c>
      <c r="B17" s="52"/>
      <c r="C17" s="31" t="s">
        <v>17</v>
      </c>
      <c r="D17" s="11">
        <v>52000000</v>
      </c>
      <c r="E17" s="11">
        <v>49551643.390000001</v>
      </c>
      <c r="F17" s="12">
        <f t="shared" si="0"/>
        <v>95.291621903846163</v>
      </c>
      <c r="G17" s="11">
        <v>0</v>
      </c>
      <c r="H17" s="11">
        <v>0</v>
      </c>
      <c r="I17" s="12">
        <v>0</v>
      </c>
      <c r="J17" s="11">
        <f t="shared" si="2"/>
        <v>52000000</v>
      </c>
      <c r="K17" s="11">
        <f t="shared" si="3"/>
        <v>49551643.390000001</v>
      </c>
      <c r="L17" s="12">
        <f t="shared" si="4"/>
        <v>95.291621903846163</v>
      </c>
    </row>
    <row r="18" spans="1:12" ht="53.25" customHeight="1" x14ac:dyDescent="0.15">
      <c r="A18" s="52" t="s">
        <v>18</v>
      </c>
      <c r="B18" s="52"/>
      <c r="C18" s="31" t="s">
        <v>19</v>
      </c>
      <c r="D18" s="11">
        <v>17500000</v>
      </c>
      <c r="E18" s="11">
        <v>22976369.68</v>
      </c>
      <c r="F18" s="12">
        <f t="shared" si="0"/>
        <v>131.29354102857144</v>
      </c>
      <c r="G18" s="11">
        <v>0</v>
      </c>
      <c r="H18" s="11">
        <v>0</v>
      </c>
      <c r="I18" s="12">
        <v>0</v>
      </c>
      <c r="J18" s="11">
        <f t="shared" si="2"/>
        <v>17500000</v>
      </c>
      <c r="K18" s="11">
        <f t="shared" si="3"/>
        <v>22976369.68</v>
      </c>
      <c r="L18" s="12">
        <f t="shared" si="4"/>
        <v>131.29354102857144</v>
      </c>
    </row>
    <row r="19" spans="1:12" ht="40.5" customHeight="1" x14ac:dyDescent="0.15">
      <c r="A19" s="52" t="s">
        <v>20</v>
      </c>
      <c r="B19" s="52"/>
      <c r="C19" s="31" t="s">
        <v>21</v>
      </c>
      <c r="D19" s="11">
        <v>10500000</v>
      </c>
      <c r="E19" s="11">
        <v>19916773.350000001</v>
      </c>
      <c r="F19" s="12">
        <f t="shared" si="0"/>
        <v>189.68355571428572</v>
      </c>
      <c r="G19" s="11">
        <v>0</v>
      </c>
      <c r="H19" s="11">
        <v>0</v>
      </c>
      <c r="I19" s="12">
        <v>0</v>
      </c>
      <c r="J19" s="11">
        <f t="shared" si="2"/>
        <v>10500000</v>
      </c>
      <c r="K19" s="11">
        <f t="shared" si="3"/>
        <v>19916773.350000001</v>
      </c>
      <c r="L19" s="12">
        <f t="shared" si="4"/>
        <v>189.68355571428572</v>
      </c>
    </row>
    <row r="20" spans="1:12" ht="21.75" customHeight="1" x14ac:dyDescent="0.15">
      <c r="A20" s="51" t="s">
        <v>22</v>
      </c>
      <c r="B20" s="51"/>
      <c r="C20" s="22" t="s">
        <v>23</v>
      </c>
      <c r="D20" s="11">
        <v>683000</v>
      </c>
      <c r="E20" s="11">
        <v>141112.4</v>
      </c>
      <c r="F20" s="12">
        <f t="shared" si="0"/>
        <v>20.660673499267933</v>
      </c>
      <c r="G20" s="11">
        <v>0</v>
      </c>
      <c r="H20" s="11">
        <v>0</v>
      </c>
      <c r="I20" s="12">
        <v>0</v>
      </c>
      <c r="J20" s="11">
        <f t="shared" si="2"/>
        <v>683000</v>
      </c>
      <c r="K20" s="11">
        <f t="shared" si="3"/>
        <v>141112.4</v>
      </c>
      <c r="L20" s="12">
        <f t="shared" si="4"/>
        <v>20.660673499267933</v>
      </c>
    </row>
    <row r="21" spans="1:12" ht="31.5" customHeight="1" x14ac:dyDescent="0.15">
      <c r="A21" s="52" t="s">
        <v>24</v>
      </c>
      <c r="B21" s="52"/>
      <c r="C21" s="31" t="s">
        <v>25</v>
      </c>
      <c r="D21" s="11">
        <v>683000</v>
      </c>
      <c r="E21" s="11">
        <v>141112.4</v>
      </c>
      <c r="F21" s="12">
        <f t="shared" si="0"/>
        <v>20.660673499267933</v>
      </c>
      <c r="G21" s="11">
        <v>0</v>
      </c>
      <c r="H21" s="11">
        <v>0</v>
      </c>
      <c r="I21" s="12">
        <v>0</v>
      </c>
      <c r="J21" s="11">
        <f t="shared" si="2"/>
        <v>683000</v>
      </c>
      <c r="K21" s="11">
        <f t="shared" si="3"/>
        <v>141112.4</v>
      </c>
      <c r="L21" s="12">
        <f t="shared" si="4"/>
        <v>20.660673499267933</v>
      </c>
    </row>
    <row r="22" spans="1:12" ht="30" customHeight="1" x14ac:dyDescent="0.15">
      <c r="A22" s="53" t="s">
        <v>26</v>
      </c>
      <c r="B22" s="53"/>
      <c r="C22" s="21" t="s">
        <v>27</v>
      </c>
      <c r="D22" s="11">
        <v>317000</v>
      </c>
      <c r="E22" s="11">
        <v>376512.36</v>
      </c>
      <c r="F22" s="12">
        <f t="shared" si="0"/>
        <v>118.77361514195583</v>
      </c>
      <c r="G22" s="11">
        <v>0</v>
      </c>
      <c r="H22" s="11">
        <v>0</v>
      </c>
      <c r="I22" s="12">
        <v>0</v>
      </c>
      <c r="J22" s="11">
        <f t="shared" si="2"/>
        <v>317000</v>
      </c>
      <c r="K22" s="11">
        <f t="shared" si="3"/>
        <v>376512.36</v>
      </c>
      <c r="L22" s="12">
        <f t="shared" si="4"/>
        <v>118.77361514195583</v>
      </c>
    </row>
    <row r="23" spans="1:12" ht="26.25" customHeight="1" x14ac:dyDescent="0.15">
      <c r="A23" s="51" t="s">
        <v>28</v>
      </c>
      <c r="B23" s="51"/>
      <c r="C23" s="22" t="s">
        <v>29</v>
      </c>
      <c r="D23" s="11">
        <v>167000</v>
      </c>
      <c r="E23" s="11">
        <v>209405.5</v>
      </c>
      <c r="F23" s="12">
        <f t="shared" si="0"/>
        <v>125.39251497005988</v>
      </c>
      <c r="G23" s="11">
        <v>0</v>
      </c>
      <c r="H23" s="11">
        <v>0</v>
      </c>
      <c r="I23" s="12">
        <v>0</v>
      </c>
      <c r="J23" s="11">
        <f t="shared" si="2"/>
        <v>167000</v>
      </c>
      <c r="K23" s="11">
        <f t="shared" si="3"/>
        <v>209405.5</v>
      </c>
      <c r="L23" s="12">
        <f t="shared" si="4"/>
        <v>125.39251497005988</v>
      </c>
    </row>
    <row r="24" spans="1:12" ht="48" customHeight="1" x14ac:dyDescent="0.15">
      <c r="A24" s="52" t="s">
        <v>30</v>
      </c>
      <c r="B24" s="52"/>
      <c r="C24" s="31" t="s">
        <v>31</v>
      </c>
      <c r="D24" s="11">
        <v>80000</v>
      </c>
      <c r="E24" s="11">
        <v>126737.73</v>
      </c>
      <c r="F24" s="12">
        <f t="shared" si="0"/>
        <v>158.42216249999998</v>
      </c>
      <c r="G24" s="11">
        <v>0</v>
      </c>
      <c r="H24" s="11">
        <v>0</v>
      </c>
      <c r="I24" s="12">
        <v>0</v>
      </c>
      <c r="J24" s="11">
        <f t="shared" si="2"/>
        <v>80000</v>
      </c>
      <c r="K24" s="11">
        <f t="shared" si="3"/>
        <v>126737.73</v>
      </c>
      <c r="L24" s="12">
        <f t="shared" si="4"/>
        <v>158.42216249999998</v>
      </c>
    </row>
    <row r="25" spans="1:12" ht="69.75" customHeight="1" x14ac:dyDescent="0.15">
      <c r="A25" s="52" t="s">
        <v>32</v>
      </c>
      <c r="B25" s="52"/>
      <c r="C25" s="31" t="s">
        <v>33</v>
      </c>
      <c r="D25" s="11">
        <v>87000</v>
      </c>
      <c r="E25" s="11">
        <v>82667.77</v>
      </c>
      <c r="F25" s="12">
        <f t="shared" si="0"/>
        <v>95.020425287356318</v>
      </c>
      <c r="G25" s="11">
        <v>0</v>
      </c>
      <c r="H25" s="11">
        <v>0</v>
      </c>
      <c r="I25" s="12">
        <v>0</v>
      </c>
      <c r="J25" s="11">
        <f t="shared" si="2"/>
        <v>87000</v>
      </c>
      <c r="K25" s="11">
        <f t="shared" si="3"/>
        <v>82667.77</v>
      </c>
      <c r="L25" s="12">
        <f t="shared" si="4"/>
        <v>95.020425287356318</v>
      </c>
    </row>
    <row r="26" spans="1:12" ht="21" customHeight="1" x14ac:dyDescent="0.15">
      <c r="A26" s="51" t="s">
        <v>34</v>
      </c>
      <c r="B26" s="51"/>
      <c r="C26" s="22" t="s">
        <v>35</v>
      </c>
      <c r="D26" s="11">
        <v>40000</v>
      </c>
      <c r="E26" s="11">
        <v>43923.33</v>
      </c>
      <c r="F26" s="12">
        <f t="shared" si="0"/>
        <v>109.808325</v>
      </c>
      <c r="G26" s="11">
        <v>0</v>
      </c>
      <c r="H26" s="11">
        <v>0</v>
      </c>
      <c r="I26" s="12">
        <v>0</v>
      </c>
      <c r="J26" s="11">
        <f t="shared" si="2"/>
        <v>40000</v>
      </c>
      <c r="K26" s="11">
        <f t="shared" si="3"/>
        <v>43923.33</v>
      </c>
      <c r="L26" s="12">
        <f t="shared" si="4"/>
        <v>109.808325</v>
      </c>
    </row>
    <row r="27" spans="1:12" ht="34.5" customHeight="1" x14ac:dyDescent="0.15">
      <c r="A27" s="52" t="s">
        <v>36</v>
      </c>
      <c r="B27" s="52"/>
      <c r="C27" s="31" t="s">
        <v>37</v>
      </c>
      <c r="D27" s="11">
        <v>40000</v>
      </c>
      <c r="E27" s="11">
        <v>43923.33</v>
      </c>
      <c r="F27" s="12">
        <f t="shared" si="0"/>
        <v>109.808325</v>
      </c>
      <c r="G27" s="11">
        <v>0</v>
      </c>
      <c r="H27" s="11">
        <v>0</v>
      </c>
      <c r="I27" s="12">
        <v>0</v>
      </c>
      <c r="J27" s="11">
        <f t="shared" si="2"/>
        <v>40000</v>
      </c>
      <c r="K27" s="11">
        <f t="shared" si="3"/>
        <v>43923.33</v>
      </c>
      <c r="L27" s="12">
        <f t="shared" si="4"/>
        <v>109.808325</v>
      </c>
    </row>
    <row r="28" spans="1:12" ht="27.75" customHeight="1" x14ac:dyDescent="0.15">
      <c r="A28" s="51" t="s">
        <v>38</v>
      </c>
      <c r="B28" s="51"/>
      <c r="C28" s="22" t="s">
        <v>39</v>
      </c>
      <c r="D28" s="11">
        <v>110000</v>
      </c>
      <c r="E28" s="11">
        <v>123183.53</v>
      </c>
      <c r="F28" s="12">
        <f t="shared" si="0"/>
        <v>111.98502727272728</v>
      </c>
      <c r="G28" s="11">
        <v>0</v>
      </c>
      <c r="H28" s="11">
        <v>0</v>
      </c>
      <c r="I28" s="12">
        <v>0</v>
      </c>
      <c r="J28" s="11">
        <f t="shared" si="2"/>
        <v>110000</v>
      </c>
      <c r="K28" s="11">
        <f t="shared" si="3"/>
        <v>123183.53</v>
      </c>
      <c r="L28" s="12">
        <f t="shared" si="4"/>
        <v>111.98502727272728</v>
      </c>
    </row>
    <row r="29" spans="1:12" ht="37.5" customHeight="1" x14ac:dyDescent="0.15">
      <c r="A29" s="52" t="s">
        <v>40</v>
      </c>
      <c r="B29" s="52"/>
      <c r="C29" s="31" t="s">
        <v>41</v>
      </c>
      <c r="D29" s="11">
        <v>110000</v>
      </c>
      <c r="E29" s="11">
        <v>123183.53</v>
      </c>
      <c r="F29" s="12">
        <f t="shared" si="0"/>
        <v>111.98502727272728</v>
      </c>
      <c r="G29" s="11">
        <v>0</v>
      </c>
      <c r="H29" s="11">
        <v>0</v>
      </c>
      <c r="I29" s="12">
        <v>0</v>
      </c>
      <c r="J29" s="11">
        <f t="shared" si="2"/>
        <v>110000</v>
      </c>
      <c r="K29" s="11">
        <f t="shared" si="3"/>
        <v>123183.53</v>
      </c>
      <c r="L29" s="12">
        <f t="shared" si="4"/>
        <v>111.98502727272728</v>
      </c>
    </row>
    <row r="30" spans="1:12" ht="29.25" customHeight="1" x14ac:dyDescent="0.2">
      <c r="A30" s="54" t="s">
        <v>42</v>
      </c>
      <c r="B30" s="55"/>
      <c r="C30" s="21" t="s">
        <v>43</v>
      </c>
      <c r="D30" s="11">
        <v>94275000</v>
      </c>
      <c r="E30" s="11">
        <v>104453054.08</v>
      </c>
      <c r="F30" s="12">
        <f t="shared" si="0"/>
        <v>110.79613267568284</v>
      </c>
      <c r="G30" s="11">
        <v>0</v>
      </c>
      <c r="H30" s="11">
        <v>0</v>
      </c>
      <c r="I30" s="12">
        <v>0</v>
      </c>
      <c r="J30" s="11">
        <f t="shared" si="2"/>
        <v>94275000</v>
      </c>
      <c r="K30" s="11">
        <f t="shared" si="3"/>
        <v>104453054.08</v>
      </c>
      <c r="L30" s="12">
        <f t="shared" si="4"/>
        <v>110.79613267568284</v>
      </c>
    </row>
    <row r="31" spans="1:12" ht="25.5" customHeight="1" x14ac:dyDescent="0.15">
      <c r="A31" s="51" t="s">
        <v>44</v>
      </c>
      <c r="B31" s="51"/>
      <c r="C31" s="22" t="s">
        <v>45</v>
      </c>
      <c r="D31" s="11">
        <v>14600000</v>
      </c>
      <c r="E31" s="11">
        <v>16217112.279999999</v>
      </c>
      <c r="F31" s="12">
        <f t="shared" si="0"/>
        <v>111.0761115068493</v>
      </c>
      <c r="G31" s="11">
        <v>0</v>
      </c>
      <c r="H31" s="11">
        <v>0</v>
      </c>
      <c r="I31" s="12">
        <v>0</v>
      </c>
      <c r="J31" s="11">
        <f t="shared" si="2"/>
        <v>14600000</v>
      </c>
      <c r="K31" s="11">
        <f t="shared" si="3"/>
        <v>16217112.279999999</v>
      </c>
      <c r="L31" s="12">
        <f t="shared" si="4"/>
        <v>111.0761115068493</v>
      </c>
    </row>
    <row r="32" spans="1:12" ht="11.25" customHeight="1" x14ac:dyDescent="0.15">
      <c r="A32" s="52" t="s">
        <v>46</v>
      </c>
      <c r="B32" s="52"/>
      <c r="C32" s="31" t="s">
        <v>47</v>
      </c>
      <c r="D32" s="11">
        <v>14600000</v>
      </c>
      <c r="E32" s="11">
        <v>16217112.279999999</v>
      </c>
      <c r="F32" s="12">
        <f t="shared" si="0"/>
        <v>111.0761115068493</v>
      </c>
      <c r="G32" s="11">
        <v>0</v>
      </c>
      <c r="H32" s="11">
        <v>0</v>
      </c>
      <c r="I32" s="12">
        <v>0</v>
      </c>
      <c r="J32" s="11">
        <f t="shared" si="2"/>
        <v>14600000</v>
      </c>
      <c r="K32" s="11">
        <f t="shared" si="3"/>
        <v>16217112.279999999</v>
      </c>
      <c r="L32" s="12">
        <f t="shared" si="4"/>
        <v>111.0761115068493</v>
      </c>
    </row>
    <row r="33" spans="1:12" ht="22.5" customHeight="1" x14ac:dyDescent="0.15">
      <c r="A33" s="51" t="s">
        <v>48</v>
      </c>
      <c r="B33" s="51"/>
      <c r="C33" s="22" t="s">
        <v>49</v>
      </c>
      <c r="D33" s="11">
        <v>49400000</v>
      </c>
      <c r="E33" s="11">
        <v>55098789.710000001</v>
      </c>
      <c r="F33" s="12">
        <f t="shared" si="0"/>
        <v>111.53601155870444</v>
      </c>
      <c r="G33" s="11">
        <v>0</v>
      </c>
      <c r="H33" s="11">
        <v>0</v>
      </c>
      <c r="I33" s="12">
        <v>0</v>
      </c>
      <c r="J33" s="11">
        <f t="shared" si="2"/>
        <v>49400000</v>
      </c>
      <c r="K33" s="11">
        <f t="shared" si="3"/>
        <v>55098789.710000001</v>
      </c>
      <c r="L33" s="12">
        <f t="shared" si="4"/>
        <v>111.53601155870444</v>
      </c>
    </row>
    <row r="34" spans="1:12" ht="15.75" customHeight="1" x14ac:dyDescent="0.15">
      <c r="A34" s="52" t="s">
        <v>46</v>
      </c>
      <c r="B34" s="52"/>
      <c r="C34" s="31" t="s">
        <v>50</v>
      </c>
      <c r="D34" s="11">
        <v>49400000</v>
      </c>
      <c r="E34" s="11">
        <v>55098789.710000001</v>
      </c>
      <c r="F34" s="12">
        <f t="shared" si="0"/>
        <v>111.53601155870444</v>
      </c>
      <c r="G34" s="11">
        <v>0</v>
      </c>
      <c r="H34" s="11">
        <v>0</v>
      </c>
      <c r="I34" s="12">
        <v>0</v>
      </c>
      <c r="J34" s="11">
        <f t="shared" si="2"/>
        <v>49400000</v>
      </c>
      <c r="K34" s="11">
        <f t="shared" si="3"/>
        <v>55098789.710000001</v>
      </c>
      <c r="L34" s="12">
        <f t="shared" si="4"/>
        <v>111.53601155870444</v>
      </c>
    </row>
    <row r="35" spans="1:12" ht="37.5" customHeight="1" x14ac:dyDescent="0.15">
      <c r="A35" s="51" t="s">
        <v>51</v>
      </c>
      <c r="B35" s="51"/>
      <c r="C35" s="22" t="s">
        <v>52</v>
      </c>
      <c r="D35" s="11">
        <v>30275000</v>
      </c>
      <c r="E35" s="11">
        <v>33137152.09</v>
      </c>
      <c r="F35" s="12">
        <f t="shared" si="0"/>
        <v>109.45384670520231</v>
      </c>
      <c r="G35" s="11">
        <v>0</v>
      </c>
      <c r="H35" s="11">
        <v>0</v>
      </c>
      <c r="I35" s="12">
        <v>0</v>
      </c>
      <c r="J35" s="11">
        <f t="shared" si="2"/>
        <v>30275000</v>
      </c>
      <c r="K35" s="11">
        <f t="shared" si="3"/>
        <v>33137152.09</v>
      </c>
      <c r="L35" s="12">
        <f t="shared" si="4"/>
        <v>109.45384670520231</v>
      </c>
    </row>
    <row r="36" spans="1:12" ht="42" customHeight="1" x14ac:dyDescent="0.15">
      <c r="A36" s="53" t="s">
        <v>53</v>
      </c>
      <c r="B36" s="53"/>
      <c r="C36" s="21" t="s">
        <v>54</v>
      </c>
      <c r="D36" s="11">
        <v>184020000</v>
      </c>
      <c r="E36" s="11">
        <v>197141443.61000001</v>
      </c>
      <c r="F36" s="12">
        <f t="shared" si="0"/>
        <v>107.13044430496686</v>
      </c>
      <c r="G36" s="11">
        <v>0</v>
      </c>
      <c r="H36" s="11">
        <v>0</v>
      </c>
      <c r="I36" s="12">
        <v>0</v>
      </c>
      <c r="J36" s="11">
        <f t="shared" si="2"/>
        <v>184020000</v>
      </c>
      <c r="K36" s="11">
        <f t="shared" si="3"/>
        <v>197141443.61000001</v>
      </c>
      <c r="L36" s="12">
        <f t="shared" si="4"/>
        <v>107.13044430496686</v>
      </c>
    </row>
    <row r="37" spans="1:12" ht="15.75" customHeight="1" x14ac:dyDescent="0.15">
      <c r="A37" s="51" t="s">
        <v>55</v>
      </c>
      <c r="B37" s="51"/>
      <c r="C37" s="22" t="s">
        <v>56</v>
      </c>
      <c r="D37" s="11">
        <v>67500000</v>
      </c>
      <c r="E37" s="11">
        <v>69530271.230000004</v>
      </c>
      <c r="F37" s="12">
        <f t="shared" si="0"/>
        <v>103.00780922962964</v>
      </c>
      <c r="G37" s="11">
        <v>0</v>
      </c>
      <c r="H37" s="11">
        <v>0</v>
      </c>
      <c r="I37" s="12">
        <v>0</v>
      </c>
      <c r="J37" s="11">
        <f t="shared" si="2"/>
        <v>67500000</v>
      </c>
      <c r="K37" s="11">
        <f t="shared" si="3"/>
        <v>69530271.230000004</v>
      </c>
      <c r="L37" s="12">
        <f t="shared" si="4"/>
        <v>103.00780922962964</v>
      </c>
    </row>
    <row r="38" spans="1:12" ht="51" customHeight="1" x14ac:dyDescent="0.15">
      <c r="A38" s="52" t="s">
        <v>57</v>
      </c>
      <c r="B38" s="52"/>
      <c r="C38" s="31" t="s">
        <v>58</v>
      </c>
      <c r="D38" s="11">
        <v>310000</v>
      </c>
      <c r="E38" s="11">
        <v>325485.33</v>
      </c>
      <c r="F38" s="12">
        <f t="shared" si="0"/>
        <v>104.99526774193548</v>
      </c>
      <c r="G38" s="11">
        <v>0</v>
      </c>
      <c r="H38" s="11">
        <v>0</v>
      </c>
      <c r="I38" s="12">
        <v>0</v>
      </c>
      <c r="J38" s="11">
        <f t="shared" si="2"/>
        <v>310000</v>
      </c>
      <c r="K38" s="11">
        <f t="shared" si="3"/>
        <v>325485.33</v>
      </c>
      <c r="L38" s="12">
        <f t="shared" si="4"/>
        <v>104.99526774193548</v>
      </c>
    </row>
    <row r="39" spans="1:12" ht="48" customHeight="1" x14ac:dyDescent="0.15">
      <c r="A39" s="52" t="s">
        <v>59</v>
      </c>
      <c r="B39" s="52"/>
      <c r="C39" s="31" t="s">
        <v>60</v>
      </c>
      <c r="D39" s="11">
        <v>750000</v>
      </c>
      <c r="E39" s="11">
        <v>427679.65</v>
      </c>
      <c r="F39" s="12">
        <f t="shared" si="0"/>
        <v>57.023953333333331</v>
      </c>
      <c r="G39" s="11">
        <v>0</v>
      </c>
      <c r="H39" s="11">
        <v>0</v>
      </c>
      <c r="I39" s="12">
        <v>0</v>
      </c>
      <c r="J39" s="11">
        <f t="shared" si="2"/>
        <v>750000</v>
      </c>
      <c r="K39" s="11">
        <f t="shared" si="3"/>
        <v>427679.65</v>
      </c>
      <c r="L39" s="12">
        <f t="shared" si="4"/>
        <v>57.023953333333331</v>
      </c>
    </row>
    <row r="40" spans="1:12" ht="47.25" customHeight="1" x14ac:dyDescent="0.15">
      <c r="A40" s="52" t="s">
        <v>61</v>
      </c>
      <c r="B40" s="52"/>
      <c r="C40" s="31" t="s">
        <v>62</v>
      </c>
      <c r="D40" s="11">
        <v>270000</v>
      </c>
      <c r="E40" s="11">
        <v>398668.19</v>
      </c>
      <c r="F40" s="12">
        <f t="shared" si="0"/>
        <v>147.65488518518518</v>
      </c>
      <c r="G40" s="11">
        <v>0</v>
      </c>
      <c r="H40" s="11">
        <v>0</v>
      </c>
      <c r="I40" s="12">
        <v>0</v>
      </c>
      <c r="J40" s="11">
        <f t="shared" si="2"/>
        <v>270000</v>
      </c>
      <c r="K40" s="11">
        <f t="shared" si="3"/>
        <v>398668.19</v>
      </c>
      <c r="L40" s="12">
        <f t="shared" si="4"/>
        <v>147.65488518518518</v>
      </c>
    </row>
    <row r="41" spans="1:12" ht="48.75" customHeight="1" x14ac:dyDescent="0.15">
      <c r="A41" s="52" t="s">
        <v>63</v>
      </c>
      <c r="B41" s="52"/>
      <c r="C41" s="31" t="s">
        <v>64</v>
      </c>
      <c r="D41" s="11">
        <v>6800000</v>
      </c>
      <c r="E41" s="11">
        <v>9128242.5399999991</v>
      </c>
      <c r="F41" s="12">
        <f t="shared" si="0"/>
        <v>134.23886088235292</v>
      </c>
      <c r="G41" s="11">
        <v>0</v>
      </c>
      <c r="H41" s="11">
        <v>0</v>
      </c>
      <c r="I41" s="12">
        <v>0</v>
      </c>
      <c r="J41" s="11">
        <f t="shared" si="2"/>
        <v>6800000</v>
      </c>
      <c r="K41" s="11">
        <f t="shared" si="3"/>
        <v>9128242.5399999991</v>
      </c>
      <c r="L41" s="12">
        <f t="shared" si="4"/>
        <v>134.23886088235292</v>
      </c>
    </row>
    <row r="42" spans="1:12" ht="14.25" customHeight="1" x14ac:dyDescent="0.15">
      <c r="A42" s="52" t="s">
        <v>65</v>
      </c>
      <c r="B42" s="52"/>
      <c r="C42" s="31" t="s">
        <v>66</v>
      </c>
      <c r="D42" s="11">
        <v>16810000</v>
      </c>
      <c r="E42" s="11">
        <v>13977726.99</v>
      </c>
      <c r="F42" s="12">
        <f t="shared" si="0"/>
        <v>83.151261094586559</v>
      </c>
      <c r="G42" s="11">
        <v>0</v>
      </c>
      <c r="H42" s="11">
        <v>0</v>
      </c>
      <c r="I42" s="12">
        <v>0</v>
      </c>
      <c r="J42" s="11">
        <f t="shared" si="2"/>
        <v>16810000</v>
      </c>
      <c r="K42" s="11">
        <f t="shared" si="3"/>
        <v>13977726.99</v>
      </c>
      <c r="L42" s="12">
        <f t="shared" si="4"/>
        <v>83.151261094586559</v>
      </c>
    </row>
    <row r="43" spans="1:12" ht="15" customHeight="1" x14ac:dyDescent="0.15">
      <c r="A43" s="52" t="s">
        <v>67</v>
      </c>
      <c r="B43" s="52"/>
      <c r="C43" s="31" t="s">
        <v>68</v>
      </c>
      <c r="D43" s="11">
        <v>36880000</v>
      </c>
      <c r="E43" s="11">
        <v>39293336.729999997</v>
      </c>
      <c r="F43" s="12">
        <f t="shared" si="0"/>
        <v>106.54375469088937</v>
      </c>
      <c r="G43" s="11">
        <v>0</v>
      </c>
      <c r="H43" s="11">
        <v>0</v>
      </c>
      <c r="I43" s="12">
        <v>0</v>
      </c>
      <c r="J43" s="11">
        <f t="shared" si="2"/>
        <v>36880000</v>
      </c>
      <c r="K43" s="11">
        <f t="shared" si="3"/>
        <v>39293336.729999997</v>
      </c>
      <c r="L43" s="12">
        <f t="shared" si="4"/>
        <v>106.54375469088937</v>
      </c>
    </row>
    <row r="44" spans="1:12" ht="16.5" customHeight="1" x14ac:dyDescent="0.15">
      <c r="A44" s="52" t="s">
        <v>69</v>
      </c>
      <c r="B44" s="52"/>
      <c r="C44" s="31" t="s">
        <v>70</v>
      </c>
      <c r="D44" s="11">
        <v>2370000</v>
      </c>
      <c r="E44" s="11">
        <v>2303653.42</v>
      </c>
      <c r="F44" s="12">
        <f t="shared" si="0"/>
        <v>97.200566244725735</v>
      </c>
      <c r="G44" s="11">
        <v>0</v>
      </c>
      <c r="H44" s="11">
        <v>0</v>
      </c>
      <c r="I44" s="12">
        <v>0</v>
      </c>
      <c r="J44" s="11">
        <f t="shared" si="2"/>
        <v>2370000</v>
      </c>
      <c r="K44" s="11">
        <f t="shared" si="3"/>
        <v>2303653.42</v>
      </c>
      <c r="L44" s="12">
        <f t="shared" si="4"/>
        <v>97.200566244725735</v>
      </c>
    </row>
    <row r="45" spans="1:12" ht="13.5" customHeight="1" x14ac:dyDescent="0.15">
      <c r="A45" s="52" t="s">
        <v>71</v>
      </c>
      <c r="B45" s="52"/>
      <c r="C45" s="31" t="s">
        <v>72</v>
      </c>
      <c r="D45" s="11">
        <v>2940000</v>
      </c>
      <c r="E45" s="11">
        <v>3335824.02</v>
      </c>
      <c r="F45" s="12">
        <f t="shared" si="0"/>
        <v>113.46340204081633</v>
      </c>
      <c r="G45" s="11">
        <v>0</v>
      </c>
      <c r="H45" s="11">
        <v>0</v>
      </c>
      <c r="I45" s="12">
        <v>0</v>
      </c>
      <c r="J45" s="11">
        <f t="shared" ref="J45:J76" si="5">SUM(D45+G45)</f>
        <v>2940000</v>
      </c>
      <c r="K45" s="11">
        <f t="shared" ref="K45:K76" si="6">SUM(E45+H45)</f>
        <v>3335824.02</v>
      </c>
      <c r="L45" s="12">
        <f t="shared" si="4"/>
        <v>113.46340204081633</v>
      </c>
    </row>
    <row r="46" spans="1:12" ht="19.5" customHeight="1" x14ac:dyDescent="0.15">
      <c r="A46" s="52" t="s">
        <v>73</v>
      </c>
      <c r="B46" s="52"/>
      <c r="C46" s="31" t="s">
        <v>74</v>
      </c>
      <c r="D46" s="11">
        <v>190000</v>
      </c>
      <c r="E46" s="11">
        <v>243771.86</v>
      </c>
      <c r="F46" s="12">
        <f t="shared" si="0"/>
        <v>128.30097894736841</v>
      </c>
      <c r="G46" s="11">
        <v>0</v>
      </c>
      <c r="H46" s="11">
        <v>0</v>
      </c>
      <c r="I46" s="12">
        <v>0</v>
      </c>
      <c r="J46" s="11">
        <f t="shared" si="5"/>
        <v>190000</v>
      </c>
      <c r="K46" s="11">
        <f t="shared" si="6"/>
        <v>243771.86</v>
      </c>
      <c r="L46" s="12">
        <f t="shared" si="4"/>
        <v>128.30097894736841</v>
      </c>
    </row>
    <row r="47" spans="1:12" ht="13.5" customHeight="1" x14ac:dyDescent="0.15">
      <c r="A47" s="52" t="s">
        <v>75</v>
      </c>
      <c r="B47" s="52"/>
      <c r="C47" s="31" t="s">
        <v>76</v>
      </c>
      <c r="D47" s="11">
        <v>180000</v>
      </c>
      <c r="E47" s="11">
        <v>95882.5</v>
      </c>
      <c r="F47" s="12">
        <f t="shared" si="0"/>
        <v>53.268055555555563</v>
      </c>
      <c r="G47" s="11">
        <v>0</v>
      </c>
      <c r="H47" s="11">
        <v>0</v>
      </c>
      <c r="I47" s="12">
        <v>0</v>
      </c>
      <c r="J47" s="11">
        <f t="shared" si="5"/>
        <v>180000</v>
      </c>
      <c r="K47" s="11">
        <f t="shared" si="6"/>
        <v>95882.5</v>
      </c>
      <c r="L47" s="12">
        <f t="shared" si="4"/>
        <v>53.268055555555563</v>
      </c>
    </row>
    <row r="48" spans="1:12" ht="15" customHeight="1" x14ac:dyDescent="0.15">
      <c r="A48" s="51" t="s">
        <v>77</v>
      </c>
      <c r="B48" s="51"/>
      <c r="C48" s="22" t="s">
        <v>78</v>
      </c>
      <c r="D48" s="11">
        <v>1400000</v>
      </c>
      <c r="E48" s="11">
        <v>1760526.32</v>
      </c>
      <c r="F48" s="12">
        <f t="shared" si="0"/>
        <v>125.75188</v>
      </c>
      <c r="G48" s="11">
        <v>0</v>
      </c>
      <c r="H48" s="11">
        <v>0</v>
      </c>
      <c r="I48" s="12">
        <v>0</v>
      </c>
      <c r="J48" s="11">
        <f t="shared" si="5"/>
        <v>1400000</v>
      </c>
      <c r="K48" s="11">
        <f t="shared" si="6"/>
        <v>1760526.32</v>
      </c>
      <c r="L48" s="12">
        <f t="shared" si="4"/>
        <v>125.75188</v>
      </c>
    </row>
    <row r="49" spans="1:12" ht="23.25" customHeight="1" x14ac:dyDescent="0.15">
      <c r="A49" s="52" t="s">
        <v>79</v>
      </c>
      <c r="B49" s="52"/>
      <c r="C49" s="31" t="s">
        <v>80</v>
      </c>
      <c r="D49" s="11">
        <v>1300000</v>
      </c>
      <c r="E49" s="11">
        <v>1357735.83</v>
      </c>
      <c r="F49" s="12">
        <f t="shared" si="0"/>
        <v>104.4412176923077</v>
      </c>
      <c r="G49" s="11">
        <v>0</v>
      </c>
      <c r="H49" s="11">
        <v>0</v>
      </c>
      <c r="I49" s="12">
        <v>0</v>
      </c>
      <c r="J49" s="11">
        <f t="shared" si="5"/>
        <v>1300000</v>
      </c>
      <c r="K49" s="11">
        <f t="shared" si="6"/>
        <v>1357735.83</v>
      </c>
      <c r="L49" s="12">
        <f t="shared" si="4"/>
        <v>104.4412176923077</v>
      </c>
    </row>
    <row r="50" spans="1:12" ht="22.5" customHeight="1" x14ac:dyDescent="0.15">
      <c r="A50" s="52" t="s">
        <v>81</v>
      </c>
      <c r="B50" s="52"/>
      <c r="C50" s="31" t="s">
        <v>82</v>
      </c>
      <c r="D50" s="11">
        <v>100000</v>
      </c>
      <c r="E50" s="11">
        <v>402790.49</v>
      </c>
      <c r="F50" s="12" t="s">
        <v>489</v>
      </c>
      <c r="G50" s="11">
        <v>0</v>
      </c>
      <c r="H50" s="11">
        <v>0</v>
      </c>
      <c r="I50" s="12">
        <v>0</v>
      </c>
      <c r="J50" s="11">
        <f t="shared" si="5"/>
        <v>100000</v>
      </c>
      <c r="K50" s="11">
        <f t="shared" si="6"/>
        <v>402790.49</v>
      </c>
      <c r="L50" s="12" t="s">
        <v>489</v>
      </c>
    </row>
    <row r="51" spans="1:12" ht="13.5" customHeight="1" x14ac:dyDescent="0.15">
      <c r="A51" s="51" t="s">
        <v>83</v>
      </c>
      <c r="B51" s="51"/>
      <c r="C51" s="22" t="s">
        <v>84</v>
      </c>
      <c r="D51" s="11">
        <v>115120000</v>
      </c>
      <c r="E51" s="11">
        <v>125850646.06</v>
      </c>
      <c r="F51" s="12">
        <f t="shared" si="0"/>
        <v>109.32127003127172</v>
      </c>
      <c r="G51" s="11">
        <v>0</v>
      </c>
      <c r="H51" s="11">
        <v>0</v>
      </c>
      <c r="I51" s="12">
        <v>0</v>
      </c>
      <c r="J51" s="11">
        <f t="shared" si="5"/>
        <v>115120000</v>
      </c>
      <c r="K51" s="11">
        <f t="shared" si="6"/>
        <v>125850646.06</v>
      </c>
      <c r="L51" s="12">
        <f t="shared" si="4"/>
        <v>109.32127003127172</v>
      </c>
    </row>
    <row r="52" spans="1:12" ht="15.75" customHeight="1" x14ac:dyDescent="0.15">
      <c r="A52" s="52" t="s">
        <v>85</v>
      </c>
      <c r="B52" s="52"/>
      <c r="C52" s="31" t="s">
        <v>86</v>
      </c>
      <c r="D52" s="11">
        <v>12000000</v>
      </c>
      <c r="E52" s="11">
        <v>14103562.470000001</v>
      </c>
      <c r="F52" s="12">
        <f t="shared" si="0"/>
        <v>117.52968725000001</v>
      </c>
      <c r="G52" s="11">
        <v>0</v>
      </c>
      <c r="H52" s="11">
        <v>0</v>
      </c>
      <c r="I52" s="12">
        <v>0</v>
      </c>
      <c r="J52" s="11">
        <f t="shared" si="5"/>
        <v>12000000</v>
      </c>
      <c r="K52" s="11">
        <f t="shared" si="6"/>
        <v>14103562.470000001</v>
      </c>
      <c r="L52" s="12">
        <f t="shared" si="4"/>
        <v>117.52968725000001</v>
      </c>
    </row>
    <row r="53" spans="1:12" ht="16.5" customHeight="1" x14ac:dyDescent="0.15">
      <c r="A53" s="52" t="s">
        <v>87</v>
      </c>
      <c r="B53" s="52"/>
      <c r="C53" s="31" t="s">
        <v>88</v>
      </c>
      <c r="D53" s="11">
        <v>98520000</v>
      </c>
      <c r="E53" s="11">
        <v>106990935.16</v>
      </c>
      <c r="F53" s="12">
        <f t="shared" si="0"/>
        <v>108.59818834754364</v>
      </c>
      <c r="G53" s="11">
        <v>0</v>
      </c>
      <c r="H53" s="11">
        <v>0</v>
      </c>
      <c r="I53" s="12">
        <v>0</v>
      </c>
      <c r="J53" s="11">
        <f t="shared" si="5"/>
        <v>98520000</v>
      </c>
      <c r="K53" s="11">
        <f t="shared" si="6"/>
        <v>106990935.16</v>
      </c>
      <c r="L53" s="12">
        <f t="shared" si="4"/>
        <v>108.59818834754364</v>
      </c>
    </row>
    <row r="54" spans="1:12" ht="67.5" customHeight="1" x14ac:dyDescent="0.15">
      <c r="A54" s="52" t="s">
        <v>89</v>
      </c>
      <c r="B54" s="52"/>
      <c r="C54" s="31" t="s">
        <v>90</v>
      </c>
      <c r="D54" s="11">
        <v>4600000</v>
      </c>
      <c r="E54" s="11">
        <v>4756148.43</v>
      </c>
      <c r="F54" s="12">
        <f t="shared" si="0"/>
        <v>103.3945310869565</v>
      </c>
      <c r="G54" s="11">
        <v>0</v>
      </c>
      <c r="H54" s="11">
        <v>0</v>
      </c>
      <c r="I54" s="12">
        <v>0</v>
      </c>
      <c r="J54" s="11">
        <f t="shared" si="5"/>
        <v>4600000</v>
      </c>
      <c r="K54" s="11">
        <f t="shared" si="6"/>
        <v>4756148.43</v>
      </c>
      <c r="L54" s="12">
        <f t="shared" si="4"/>
        <v>103.3945310869565</v>
      </c>
    </row>
    <row r="55" spans="1:12" ht="17.25" customHeight="1" x14ac:dyDescent="0.15">
      <c r="A55" s="53" t="s">
        <v>91</v>
      </c>
      <c r="B55" s="53"/>
      <c r="C55" s="21" t="s">
        <v>92</v>
      </c>
      <c r="D55" s="11">
        <v>0</v>
      </c>
      <c r="E55" s="11">
        <v>0</v>
      </c>
      <c r="F55" s="12">
        <v>0</v>
      </c>
      <c r="G55" s="11">
        <v>535000</v>
      </c>
      <c r="H55" s="11">
        <v>643865.26</v>
      </c>
      <c r="I55" s="12">
        <f t="shared" si="1"/>
        <v>120.34864672897197</v>
      </c>
      <c r="J55" s="11">
        <f t="shared" si="5"/>
        <v>535000</v>
      </c>
      <c r="K55" s="11">
        <f t="shared" si="6"/>
        <v>643865.26</v>
      </c>
      <c r="L55" s="12">
        <f t="shared" si="4"/>
        <v>120.34864672897197</v>
      </c>
    </row>
    <row r="56" spans="1:12" ht="12.75" customHeight="1" x14ac:dyDescent="0.15">
      <c r="A56" s="51" t="s">
        <v>93</v>
      </c>
      <c r="B56" s="51"/>
      <c r="C56" s="22" t="s">
        <v>94</v>
      </c>
      <c r="D56" s="11">
        <v>0</v>
      </c>
      <c r="E56" s="11">
        <v>0</v>
      </c>
      <c r="F56" s="12">
        <v>0</v>
      </c>
      <c r="G56" s="11">
        <v>535000</v>
      </c>
      <c r="H56" s="11">
        <v>643865.26</v>
      </c>
      <c r="I56" s="12">
        <f t="shared" si="1"/>
        <v>120.34864672897197</v>
      </c>
      <c r="J56" s="11">
        <f t="shared" si="5"/>
        <v>535000</v>
      </c>
      <c r="K56" s="11">
        <f t="shared" si="6"/>
        <v>643865.26</v>
      </c>
      <c r="L56" s="12">
        <f t="shared" si="4"/>
        <v>120.34864672897197</v>
      </c>
    </row>
    <row r="57" spans="1:12" ht="69.75" customHeight="1" x14ac:dyDescent="0.15">
      <c r="A57" s="52" t="s">
        <v>95</v>
      </c>
      <c r="B57" s="52"/>
      <c r="C57" s="31" t="s">
        <v>96</v>
      </c>
      <c r="D57" s="11">
        <v>0</v>
      </c>
      <c r="E57" s="11">
        <v>0</v>
      </c>
      <c r="F57" s="12">
        <v>0</v>
      </c>
      <c r="G57" s="11">
        <v>80000</v>
      </c>
      <c r="H57" s="11">
        <v>86064.7</v>
      </c>
      <c r="I57" s="12">
        <f t="shared" si="1"/>
        <v>107.58087499999999</v>
      </c>
      <c r="J57" s="11">
        <f t="shared" si="5"/>
        <v>80000</v>
      </c>
      <c r="K57" s="11">
        <f t="shared" si="6"/>
        <v>86064.7</v>
      </c>
      <c r="L57" s="12">
        <f t="shared" si="4"/>
        <v>107.58087499999999</v>
      </c>
    </row>
    <row r="58" spans="1:12" ht="26.25" customHeight="1" x14ac:dyDescent="0.15">
      <c r="A58" s="52" t="s">
        <v>97</v>
      </c>
      <c r="B58" s="52"/>
      <c r="C58" s="31" t="s">
        <v>98</v>
      </c>
      <c r="D58" s="11">
        <v>0</v>
      </c>
      <c r="E58" s="11">
        <v>0</v>
      </c>
      <c r="F58" s="12">
        <v>0</v>
      </c>
      <c r="G58" s="11">
        <v>0</v>
      </c>
      <c r="H58" s="11">
        <v>578.17999999999995</v>
      </c>
      <c r="I58" s="12">
        <v>0</v>
      </c>
      <c r="J58" s="11">
        <f t="shared" si="5"/>
        <v>0</v>
      </c>
      <c r="K58" s="11">
        <f t="shared" si="6"/>
        <v>578.17999999999995</v>
      </c>
      <c r="L58" s="12">
        <v>0</v>
      </c>
    </row>
    <row r="59" spans="1:12" ht="51.75" customHeight="1" x14ac:dyDescent="0.15">
      <c r="A59" s="52" t="s">
        <v>99</v>
      </c>
      <c r="B59" s="52"/>
      <c r="C59" s="31" t="s">
        <v>100</v>
      </c>
      <c r="D59" s="11">
        <v>0</v>
      </c>
      <c r="E59" s="11">
        <v>0</v>
      </c>
      <c r="F59" s="12">
        <v>0</v>
      </c>
      <c r="G59" s="11">
        <v>455000</v>
      </c>
      <c r="H59" s="11">
        <v>557222.38</v>
      </c>
      <c r="I59" s="12">
        <f t="shared" si="1"/>
        <v>122.46645714285715</v>
      </c>
      <c r="J59" s="11">
        <f t="shared" si="5"/>
        <v>455000</v>
      </c>
      <c r="K59" s="11">
        <f t="shared" si="6"/>
        <v>557222.38</v>
      </c>
      <c r="L59" s="12">
        <f t="shared" si="4"/>
        <v>122.46645714285715</v>
      </c>
    </row>
    <row r="60" spans="1:12" ht="12.75" customHeight="1" x14ac:dyDescent="0.15">
      <c r="A60" s="45" t="s">
        <v>101</v>
      </c>
      <c r="B60" s="45"/>
      <c r="C60" s="21" t="s">
        <v>102</v>
      </c>
      <c r="D60" s="11">
        <v>22560000</v>
      </c>
      <c r="E60" s="11">
        <v>25028312.449999999</v>
      </c>
      <c r="F60" s="12">
        <f t="shared" si="0"/>
        <v>110.941101285461</v>
      </c>
      <c r="G60" s="11">
        <v>26718773.030000001</v>
      </c>
      <c r="H60" s="11">
        <v>35647641.340000004</v>
      </c>
      <c r="I60" s="12">
        <f t="shared" si="1"/>
        <v>133.41795785298453</v>
      </c>
      <c r="J60" s="11">
        <f t="shared" si="5"/>
        <v>49278773.030000001</v>
      </c>
      <c r="K60" s="11">
        <f t="shared" si="6"/>
        <v>60675953.790000007</v>
      </c>
      <c r="L60" s="12">
        <f t="shared" si="4"/>
        <v>123.12797186135624</v>
      </c>
    </row>
    <row r="61" spans="1:12" ht="26.25" customHeight="1" x14ac:dyDescent="0.15">
      <c r="A61" s="53" t="s">
        <v>103</v>
      </c>
      <c r="B61" s="53"/>
      <c r="C61" s="21" t="s">
        <v>104</v>
      </c>
      <c r="D61" s="11">
        <v>920000</v>
      </c>
      <c r="E61" s="11">
        <v>1230864.6299999999</v>
      </c>
      <c r="F61" s="12">
        <f t="shared" si="0"/>
        <v>133.78963369565216</v>
      </c>
      <c r="G61" s="11">
        <v>0</v>
      </c>
      <c r="H61" s="11">
        <v>347772</v>
      </c>
      <c r="I61" s="12">
        <v>0</v>
      </c>
      <c r="J61" s="11">
        <f t="shared" si="5"/>
        <v>920000</v>
      </c>
      <c r="K61" s="11">
        <f t="shared" si="6"/>
        <v>1578636.63</v>
      </c>
      <c r="L61" s="12">
        <f t="shared" si="4"/>
        <v>171.59093804347825</v>
      </c>
    </row>
    <row r="62" spans="1:12" ht="99" customHeight="1" x14ac:dyDescent="0.15">
      <c r="A62" s="51" t="s">
        <v>105</v>
      </c>
      <c r="B62" s="51"/>
      <c r="C62" s="22" t="s">
        <v>106</v>
      </c>
      <c r="D62" s="11">
        <v>400000</v>
      </c>
      <c r="E62" s="11">
        <v>109719</v>
      </c>
      <c r="F62" s="12">
        <f t="shared" si="0"/>
        <v>27.429750000000002</v>
      </c>
      <c r="G62" s="11">
        <v>0</v>
      </c>
      <c r="H62" s="11">
        <v>0</v>
      </c>
      <c r="I62" s="12">
        <v>0</v>
      </c>
      <c r="J62" s="11">
        <f t="shared" si="5"/>
        <v>400000</v>
      </c>
      <c r="K62" s="11">
        <f t="shared" si="6"/>
        <v>109719</v>
      </c>
      <c r="L62" s="12">
        <f t="shared" si="4"/>
        <v>27.429750000000002</v>
      </c>
    </row>
    <row r="63" spans="1:12" ht="49.5" customHeight="1" x14ac:dyDescent="0.15">
      <c r="A63" s="52" t="s">
        <v>107</v>
      </c>
      <c r="B63" s="52"/>
      <c r="C63" s="31" t="s">
        <v>108</v>
      </c>
      <c r="D63" s="11">
        <v>400000</v>
      </c>
      <c r="E63" s="11">
        <v>109719</v>
      </c>
      <c r="F63" s="12">
        <f t="shared" si="0"/>
        <v>27.429750000000002</v>
      </c>
      <c r="G63" s="11">
        <v>0</v>
      </c>
      <c r="H63" s="11">
        <v>0</v>
      </c>
      <c r="I63" s="12">
        <v>0</v>
      </c>
      <c r="J63" s="11">
        <f t="shared" si="5"/>
        <v>400000</v>
      </c>
      <c r="K63" s="11">
        <f t="shared" si="6"/>
        <v>109719</v>
      </c>
      <c r="L63" s="12">
        <f t="shared" si="4"/>
        <v>27.429750000000002</v>
      </c>
    </row>
    <row r="64" spans="1:12" ht="15" customHeight="1" x14ac:dyDescent="0.15">
      <c r="A64" s="51" t="s">
        <v>109</v>
      </c>
      <c r="B64" s="51"/>
      <c r="C64" s="22" t="s">
        <v>110</v>
      </c>
      <c r="D64" s="11">
        <v>520000</v>
      </c>
      <c r="E64" s="11">
        <v>1121145.6299999999</v>
      </c>
      <c r="F64" s="12" t="s">
        <v>489</v>
      </c>
      <c r="G64" s="11">
        <v>0</v>
      </c>
      <c r="H64" s="11">
        <v>0</v>
      </c>
      <c r="I64" s="12">
        <v>0</v>
      </c>
      <c r="J64" s="11">
        <f t="shared" si="5"/>
        <v>520000</v>
      </c>
      <c r="K64" s="11">
        <f t="shared" si="6"/>
        <v>1121145.6299999999</v>
      </c>
      <c r="L64" s="12" t="s">
        <v>489</v>
      </c>
    </row>
    <row r="65" spans="1:12" ht="72" customHeight="1" x14ac:dyDescent="0.15">
      <c r="A65" s="52" t="s">
        <v>111</v>
      </c>
      <c r="B65" s="52"/>
      <c r="C65" s="31" t="s">
        <v>112</v>
      </c>
      <c r="D65" s="23">
        <v>0</v>
      </c>
      <c r="E65" s="23">
        <v>6566.7</v>
      </c>
      <c r="F65" s="12">
        <v>0</v>
      </c>
      <c r="G65" s="11">
        <v>0</v>
      </c>
      <c r="H65" s="11">
        <v>0</v>
      </c>
      <c r="I65" s="12">
        <v>0</v>
      </c>
      <c r="J65" s="11">
        <v>0</v>
      </c>
      <c r="K65" s="11">
        <f t="shared" si="6"/>
        <v>6566.7</v>
      </c>
      <c r="L65" s="12">
        <v>0</v>
      </c>
    </row>
    <row r="66" spans="1:12" ht="18.75" customHeight="1" x14ac:dyDescent="0.15">
      <c r="A66" s="52" t="s">
        <v>113</v>
      </c>
      <c r="B66" s="52"/>
      <c r="C66" s="31" t="s">
        <v>114</v>
      </c>
      <c r="D66" s="11">
        <v>300000</v>
      </c>
      <c r="E66" s="11">
        <v>891291</v>
      </c>
      <c r="F66" s="12" t="s">
        <v>489</v>
      </c>
      <c r="G66" s="11">
        <v>0</v>
      </c>
      <c r="H66" s="11">
        <v>0</v>
      </c>
      <c r="I66" s="12">
        <v>0</v>
      </c>
      <c r="J66" s="11">
        <f t="shared" si="5"/>
        <v>300000</v>
      </c>
      <c r="K66" s="11">
        <f t="shared" si="6"/>
        <v>891291</v>
      </c>
      <c r="L66" s="12" t="s">
        <v>489</v>
      </c>
    </row>
    <row r="67" spans="1:12" ht="49.5" customHeight="1" x14ac:dyDescent="0.15">
      <c r="A67" s="52" t="s">
        <v>115</v>
      </c>
      <c r="B67" s="52"/>
      <c r="C67" s="31" t="s">
        <v>116</v>
      </c>
      <c r="D67" s="11">
        <v>100000</v>
      </c>
      <c r="E67" s="11">
        <v>96700</v>
      </c>
      <c r="F67" s="12">
        <f t="shared" si="0"/>
        <v>96.7</v>
      </c>
      <c r="G67" s="11">
        <v>0</v>
      </c>
      <c r="H67" s="11">
        <v>0</v>
      </c>
      <c r="I67" s="12">
        <v>0</v>
      </c>
      <c r="J67" s="11">
        <f t="shared" si="5"/>
        <v>100000</v>
      </c>
      <c r="K67" s="11">
        <f t="shared" si="6"/>
        <v>96700</v>
      </c>
      <c r="L67" s="12">
        <f t="shared" si="4"/>
        <v>96.7</v>
      </c>
    </row>
    <row r="68" spans="1:12" ht="71.25" customHeight="1" x14ac:dyDescent="0.15">
      <c r="A68" s="52" t="s">
        <v>117</v>
      </c>
      <c r="B68" s="52"/>
      <c r="C68" s="31" t="s">
        <v>118</v>
      </c>
      <c r="D68" s="11">
        <v>120000</v>
      </c>
      <c r="E68" s="11">
        <v>126587.93</v>
      </c>
      <c r="F68" s="12">
        <f t="shared" si="0"/>
        <v>105.48994166666665</v>
      </c>
      <c r="G68" s="11">
        <v>0</v>
      </c>
      <c r="H68" s="11">
        <v>0</v>
      </c>
      <c r="I68" s="12">
        <v>0</v>
      </c>
      <c r="J68" s="11">
        <f t="shared" si="5"/>
        <v>120000</v>
      </c>
      <c r="K68" s="11">
        <f t="shared" si="6"/>
        <v>126587.93</v>
      </c>
      <c r="L68" s="12">
        <f t="shared" si="4"/>
        <v>105.48994166666665</v>
      </c>
    </row>
    <row r="69" spans="1:12" ht="40.5" customHeight="1" x14ac:dyDescent="0.15">
      <c r="A69" s="51" t="s">
        <v>119</v>
      </c>
      <c r="B69" s="51"/>
      <c r="C69" s="22" t="s">
        <v>120</v>
      </c>
      <c r="D69" s="11">
        <v>0</v>
      </c>
      <c r="E69" s="11">
        <v>0</v>
      </c>
      <c r="F69" s="12">
        <v>0</v>
      </c>
      <c r="G69" s="11">
        <v>0</v>
      </c>
      <c r="H69" s="11">
        <v>347772</v>
      </c>
      <c r="I69" s="12">
        <v>0</v>
      </c>
      <c r="J69" s="11">
        <f t="shared" si="5"/>
        <v>0</v>
      </c>
      <c r="K69" s="11">
        <f t="shared" si="6"/>
        <v>347772</v>
      </c>
      <c r="L69" s="12">
        <v>0</v>
      </c>
    </row>
    <row r="70" spans="1:12" ht="36.75" customHeight="1" x14ac:dyDescent="0.15">
      <c r="A70" s="53" t="s">
        <v>121</v>
      </c>
      <c r="B70" s="53"/>
      <c r="C70" s="21" t="s">
        <v>122</v>
      </c>
      <c r="D70" s="11">
        <v>19040000</v>
      </c>
      <c r="E70" s="11">
        <v>20556402.350000001</v>
      </c>
      <c r="F70" s="12">
        <f t="shared" si="0"/>
        <v>107.9642980567227</v>
      </c>
      <c r="G70" s="11">
        <v>0</v>
      </c>
      <c r="H70" s="11">
        <v>0</v>
      </c>
      <c r="I70" s="12">
        <v>0</v>
      </c>
      <c r="J70" s="11">
        <f t="shared" si="5"/>
        <v>19040000</v>
      </c>
      <c r="K70" s="11">
        <f t="shared" si="6"/>
        <v>20556402.350000001</v>
      </c>
      <c r="L70" s="12">
        <f t="shared" si="4"/>
        <v>107.9642980567227</v>
      </c>
    </row>
    <row r="71" spans="1:12" ht="27.75" customHeight="1" x14ac:dyDescent="0.15">
      <c r="A71" s="51" t="s">
        <v>123</v>
      </c>
      <c r="B71" s="51"/>
      <c r="C71" s="22" t="s">
        <v>124</v>
      </c>
      <c r="D71" s="11">
        <v>7180000</v>
      </c>
      <c r="E71" s="11">
        <v>8357687.4900000002</v>
      </c>
      <c r="F71" s="12">
        <f t="shared" si="0"/>
        <v>116.40233272980502</v>
      </c>
      <c r="G71" s="11">
        <v>0</v>
      </c>
      <c r="H71" s="11">
        <v>0</v>
      </c>
      <c r="I71" s="12">
        <v>0</v>
      </c>
      <c r="J71" s="11">
        <f t="shared" si="5"/>
        <v>7180000</v>
      </c>
      <c r="K71" s="11">
        <f t="shared" si="6"/>
        <v>8357687.4900000002</v>
      </c>
      <c r="L71" s="12">
        <f t="shared" si="4"/>
        <v>116.40233272980502</v>
      </c>
    </row>
    <row r="72" spans="1:12" ht="64.5" customHeight="1" x14ac:dyDescent="0.15">
      <c r="A72" s="52" t="s">
        <v>125</v>
      </c>
      <c r="B72" s="52"/>
      <c r="C72" s="31" t="s">
        <v>126</v>
      </c>
      <c r="D72" s="23">
        <v>0</v>
      </c>
      <c r="E72" s="23">
        <v>1447.8</v>
      </c>
      <c r="F72" s="12">
        <v>0</v>
      </c>
      <c r="G72" s="11">
        <v>0</v>
      </c>
      <c r="H72" s="23">
        <v>0</v>
      </c>
      <c r="I72" s="12">
        <v>0</v>
      </c>
      <c r="J72" s="11">
        <f t="shared" si="5"/>
        <v>0</v>
      </c>
      <c r="K72" s="11">
        <f t="shared" si="6"/>
        <v>1447.8</v>
      </c>
      <c r="L72" s="12">
        <v>0</v>
      </c>
    </row>
    <row r="73" spans="1:12" ht="50.25" customHeight="1" x14ac:dyDescent="0.15">
      <c r="A73" s="52" t="s">
        <v>127</v>
      </c>
      <c r="B73" s="52"/>
      <c r="C73" s="31" t="s">
        <v>128</v>
      </c>
      <c r="D73" s="11">
        <v>170000</v>
      </c>
      <c r="E73" s="11">
        <v>314111.71000000002</v>
      </c>
      <c r="F73" s="12">
        <f t="shared" si="0"/>
        <v>184.77159411764708</v>
      </c>
      <c r="G73" s="11">
        <v>0</v>
      </c>
      <c r="H73" s="11">
        <v>0</v>
      </c>
      <c r="I73" s="12">
        <v>0</v>
      </c>
      <c r="J73" s="11">
        <f t="shared" si="5"/>
        <v>170000</v>
      </c>
      <c r="K73" s="11">
        <f t="shared" si="6"/>
        <v>314111.71000000002</v>
      </c>
      <c r="L73" s="12">
        <f t="shared" si="4"/>
        <v>184.77159411764708</v>
      </c>
    </row>
    <row r="74" spans="1:12" ht="27.75" customHeight="1" x14ac:dyDescent="0.15">
      <c r="A74" s="52" t="s">
        <v>129</v>
      </c>
      <c r="B74" s="52"/>
      <c r="C74" s="31" t="s">
        <v>130</v>
      </c>
      <c r="D74" s="11">
        <v>6500000</v>
      </c>
      <c r="E74" s="11">
        <v>7253782.3499999996</v>
      </c>
      <c r="F74" s="12">
        <f t="shared" si="0"/>
        <v>111.59665153846151</v>
      </c>
      <c r="G74" s="11">
        <v>0</v>
      </c>
      <c r="H74" s="11">
        <v>0</v>
      </c>
      <c r="I74" s="12">
        <v>0</v>
      </c>
      <c r="J74" s="11">
        <f t="shared" si="5"/>
        <v>6500000</v>
      </c>
      <c r="K74" s="11">
        <f t="shared" si="6"/>
        <v>7253782.3499999996</v>
      </c>
      <c r="L74" s="12">
        <f t="shared" si="4"/>
        <v>111.59665153846151</v>
      </c>
    </row>
    <row r="75" spans="1:12" ht="39.75" customHeight="1" x14ac:dyDescent="0.15">
      <c r="A75" s="52" t="s">
        <v>131</v>
      </c>
      <c r="B75" s="52"/>
      <c r="C75" s="31" t="s">
        <v>132</v>
      </c>
      <c r="D75" s="11">
        <v>500000</v>
      </c>
      <c r="E75" s="11">
        <v>783805.63</v>
      </c>
      <c r="F75" s="12">
        <f t="shared" si="0"/>
        <v>156.76112600000002</v>
      </c>
      <c r="G75" s="11">
        <v>0</v>
      </c>
      <c r="H75" s="11">
        <v>0</v>
      </c>
      <c r="I75" s="12">
        <v>0</v>
      </c>
      <c r="J75" s="11">
        <f t="shared" si="5"/>
        <v>500000</v>
      </c>
      <c r="K75" s="11">
        <f t="shared" si="6"/>
        <v>783805.63</v>
      </c>
      <c r="L75" s="12">
        <f t="shared" si="4"/>
        <v>156.76112600000002</v>
      </c>
    </row>
    <row r="76" spans="1:12" ht="102" customHeight="1" x14ac:dyDescent="0.15">
      <c r="A76" s="52" t="s">
        <v>133</v>
      </c>
      <c r="B76" s="52"/>
      <c r="C76" s="31" t="s">
        <v>134</v>
      </c>
      <c r="D76" s="11">
        <v>10000</v>
      </c>
      <c r="E76" s="11">
        <v>4540</v>
      </c>
      <c r="F76" s="12">
        <f t="shared" si="0"/>
        <v>45.4</v>
      </c>
      <c r="G76" s="11">
        <v>0</v>
      </c>
      <c r="H76" s="11">
        <v>0</v>
      </c>
      <c r="I76" s="12">
        <v>0</v>
      </c>
      <c r="J76" s="11">
        <f t="shared" si="5"/>
        <v>10000</v>
      </c>
      <c r="K76" s="11">
        <f t="shared" si="6"/>
        <v>4540</v>
      </c>
      <c r="L76" s="12">
        <f t="shared" si="4"/>
        <v>45.4</v>
      </c>
    </row>
    <row r="77" spans="1:12" ht="49.5" customHeight="1" x14ac:dyDescent="0.15">
      <c r="A77" s="51" t="s">
        <v>135</v>
      </c>
      <c r="B77" s="51"/>
      <c r="C77" s="22" t="s">
        <v>136</v>
      </c>
      <c r="D77" s="11">
        <v>11500000</v>
      </c>
      <c r="E77" s="11">
        <v>11836360.74</v>
      </c>
      <c r="F77" s="12">
        <f t="shared" ref="F77:F130" si="7">E77/D77*100</f>
        <v>102.924876</v>
      </c>
      <c r="G77" s="11">
        <v>0</v>
      </c>
      <c r="H77" s="11">
        <v>0</v>
      </c>
      <c r="I77" s="12">
        <v>0</v>
      </c>
      <c r="J77" s="11">
        <f t="shared" ref="J77:J108" si="8">SUM(D77+G77)</f>
        <v>11500000</v>
      </c>
      <c r="K77" s="11">
        <f t="shared" ref="K77:K108" si="9">SUM(E77+H77)</f>
        <v>11836360.74</v>
      </c>
      <c r="L77" s="12">
        <f t="shared" ref="L77:L122" si="10">K77/J77*100</f>
        <v>102.924876</v>
      </c>
    </row>
    <row r="78" spans="1:12" ht="50.25" customHeight="1" x14ac:dyDescent="0.15">
      <c r="A78" s="52" t="s">
        <v>137</v>
      </c>
      <c r="B78" s="52"/>
      <c r="C78" s="31" t="s">
        <v>138</v>
      </c>
      <c r="D78" s="11">
        <v>11500000</v>
      </c>
      <c r="E78" s="11">
        <v>11836360.74</v>
      </c>
      <c r="F78" s="12">
        <f t="shared" si="7"/>
        <v>102.924876</v>
      </c>
      <c r="G78" s="11">
        <v>0</v>
      </c>
      <c r="H78" s="11">
        <v>0</v>
      </c>
      <c r="I78" s="12">
        <v>0</v>
      </c>
      <c r="J78" s="11">
        <f t="shared" si="8"/>
        <v>11500000</v>
      </c>
      <c r="K78" s="11">
        <f t="shared" si="9"/>
        <v>11836360.74</v>
      </c>
      <c r="L78" s="12">
        <f t="shared" si="10"/>
        <v>102.924876</v>
      </c>
    </row>
    <row r="79" spans="1:12" ht="21" customHeight="1" x14ac:dyDescent="0.15">
      <c r="A79" s="51" t="s">
        <v>139</v>
      </c>
      <c r="B79" s="51"/>
      <c r="C79" s="22" t="s">
        <v>140</v>
      </c>
      <c r="D79" s="11">
        <v>360000</v>
      </c>
      <c r="E79" s="11">
        <v>362354.12</v>
      </c>
      <c r="F79" s="12">
        <f t="shared" si="7"/>
        <v>100.65392222222222</v>
      </c>
      <c r="G79" s="11">
        <v>0</v>
      </c>
      <c r="H79" s="11">
        <v>0</v>
      </c>
      <c r="I79" s="12">
        <v>0</v>
      </c>
      <c r="J79" s="11">
        <f t="shared" si="8"/>
        <v>360000</v>
      </c>
      <c r="K79" s="11">
        <f t="shared" si="9"/>
        <v>362354.12</v>
      </c>
      <c r="L79" s="12">
        <f t="shared" si="10"/>
        <v>100.65392222222222</v>
      </c>
    </row>
    <row r="80" spans="1:12" ht="53.25" customHeight="1" x14ac:dyDescent="0.15">
      <c r="A80" s="52" t="s">
        <v>141</v>
      </c>
      <c r="B80" s="52"/>
      <c r="C80" s="31" t="s">
        <v>142</v>
      </c>
      <c r="D80" s="11">
        <v>300000</v>
      </c>
      <c r="E80" s="11">
        <v>323781.12</v>
      </c>
      <c r="F80" s="12">
        <f t="shared" si="7"/>
        <v>107.92703999999999</v>
      </c>
      <c r="G80" s="11">
        <v>0</v>
      </c>
      <c r="H80" s="11">
        <v>0</v>
      </c>
      <c r="I80" s="12">
        <v>0</v>
      </c>
      <c r="J80" s="11">
        <f t="shared" si="8"/>
        <v>300000</v>
      </c>
      <c r="K80" s="11">
        <f t="shared" si="9"/>
        <v>323781.12</v>
      </c>
      <c r="L80" s="12">
        <f t="shared" si="10"/>
        <v>107.92703999999999</v>
      </c>
    </row>
    <row r="81" spans="1:12" ht="42" customHeight="1" x14ac:dyDescent="0.15">
      <c r="A81" s="52" t="s">
        <v>143</v>
      </c>
      <c r="B81" s="52"/>
      <c r="C81" s="31" t="s">
        <v>144</v>
      </c>
      <c r="D81" s="11">
        <v>60000</v>
      </c>
      <c r="E81" s="11">
        <v>38573</v>
      </c>
      <c r="F81" s="12">
        <f t="shared" si="7"/>
        <v>64.288333333333341</v>
      </c>
      <c r="G81" s="11">
        <v>0</v>
      </c>
      <c r="H81" s="11">
        <v>0</v>
      </c>
      <c r="I81" s="12">
        <v>0</v>
      </c>
      <c r="J81" s="11">
        <f t="shared" si="8"/>
        <v>60000</v>
      </c>
      <c r="K81" s="11">
        <f t="shared" si="9"/>
        <v>38573</v>
      </c>
      <c r="L81" s="12">
        <f t="shared" si="10"/>
        <v>64.288333333333341</v>
      </c>
    </row>
    <row r="82" spans="1:12" ht="13.5" customHeight="1" x14ac:dyDescent="0.15">
      <c r="A82" s="53" t="s">
        <v>145</v>
      </c>
      <c r="B82" s="53"/>
      <c r="C82" s="21" t="s">
        <v>146</v>
      </c>
      <c r="D82" s="11">
        <v>2600000</v>
      </c>
      <c r="E82" s="11">
        <v>3241045.47</v>
      </c>
      <c r="F82" s="12">
        <f t="shared" si="7"/>
        <v>124.65559500000001</v>
      </c>
      <c r="G82" s="11">
        <v>2500000</v>
      </c>
      <c r="H82" s="11">
        <v>5283907.07</v>
      </c>
      <c r="I82" s="12">
        <f t="shared" ref="I82:I145" si="11">H82/G82*100</f>
        <v>211.3562828</v>
      </c>
      <c r="J82" s="11">
        <f t="shared" si="8"/>
        <v>5100000</v>
      </c>
      <c r="K82" s="11">
        <f t="shared" si="9"/>
        <v>8524952.540000001</v>
      </c>
      <c r="L82" s="12">
        <f t="shared" si="10"/>
        <v>167.15593215686278</v>
      </c>
    </row>
    <row r="83" spans="1:12" ht="17.25" customHeight="1" x14ac:dyDescent="0.15">
      <c r="A83" s="51" t="s">
        <v>109</v>
      </c>
      <c r="B83" s="51"/>
      <c r="C83" s="22" t="s">
        <v>147</v>
      </c>
      <c r="D83" s="11">
        <v>2600000</v>
      </c>
      <c r="E83" s="11">
        <v>3241045.47</v>
      </c>
      <c r="F83" s="12">
        <f t="shared" si="7"/>
        <v>124.65559500000001</v>
      </c>
      <c r="G83" s="11">
        <v>0</v>
      </c>
      <c r="H83" s="11">
        <v>2479.94</v>
      </c>
      <c r="I83" s="12">
        <v>0</v>
      </c>
      <c r="J83" s="11">
        <f t="shared" si="8"/>
        <v>2600000</v>
      </c>
      <c r="K83" s="11">
        <f t="shared" si="9"/>
        <v>3243525.41</v>
      </c>
      <c r="L83" s="12">
        <f t="shared" si="10"/>
        <v>124.75097730769231</v>
      </c>
    </row>
    <row r="84" spans="1:12" ht="15.75" customHeight="1" x14ac:dyDescent="0.15">
      <c r="A84" s="52" t="s">
        <v>109</v>
      </c>
      <c r="B84" s="52"/>
      <c r="C84" s="31" t="s">
        <v>148</v>
      </c>
      <c r="D84" s="11">
        <v>2500000</v>
      </c>
      <c r="E84" s="11">
        <v>3108434.41</v>
      </c>
      <c r="F84" s="12">
        <f t="shared" si="7"/>
        <v>124.3373764</v>
      </c>
      <c r="G84" s="11">
        <v>0</v>
      </c>
      <c r="H84" s="11">
        <v>0</v>
      </c>
      <c r="I84" s="12">
        <v>0</v>
      </c>
      <c r="J84" s="11">
        <f t="shared" si="8"/>
        <v>2500000</v>
      </c>
      <c r="K84" s="11">
        <f t="shared" si="9"/>
        <v>3108434.41</v>
      </c>
      <c r="L84" s="12">
        <f t="shared" si="10"/>
        <v>124.3373764</v>
      </c>
    </row>
    <row r="85" spans="1:12" ht="54" customHeight="1" x14ac:dyDescent="0.15">
      <c r="A85" s="52" t="s">
        <v>149</v>
      </c>
      <c r="B85" s="52"/>
      <c r="C85" s="31" t="s">
        <v>150</v>
      </c>
      <c r="D85" s="11">
        <v>0</v>
      </c>
      <c r="E85" s="11">
        <v>0</v>
      </c>
      <c r="F85" s="12">
        <v>0</v>
      </c>
      <c r="G85" s="11">
        <v>0</v>
      </c>
      <c r="H85" s="11">
        <v>2479.94</v>
      </c>
      <c r="I85" s="12">
        <v>0</v>
      </c>
      <c r="J85" s="11">
        <f t="shared" si="8"/>
        <v>0</v>
      </c>
      <c r="K85" s="11">
        <f t="shared" si="9"/>
        <v>2479.94</v>
      </c>
      <c r="L85" s="12">
        <v>0</v>
      </c>
    </row>
    <row r="86" spans="1:12" ht="160.5" customHeight="1" x14ac:dyDescent="0.15">
      <c r="A86" s="52" t="s">
        <v>151</v>
      </c>
      <c r="B86" s="52"/>
      <c r="C86" s="31" t="s">
        <v>152</v>
      </c>
      <c r="D86" s="11">
        <v>100000</v>
      </c>
      <c r="E86" s="11">
        <v>132611.06</v>
      </c>
      <c r="F86" s="12">
        <f t="shared" si="7"/>
        <v>132.61106000000001</v>
      </c>
      <c r="G86" s="11">
        <v>0</v>
      </c>
      <c r="H86" s="11">
        <v>0</v>
      </c>
      <c r="I86" s="12">
        <v>0</v>
      </c>
      <c r="J86" s="11">
        <f t="shared" si="8"/>
        <v>100000</v>
      </c>
      <c r="K86" s="11">
        <f t="shared" si="9"/>
        <v>132611.06</v>
      </c>
      <c r="L86" s="12">
        <f t="shared" si="10"/>
        <v>132.61106000000001</v>
      </c>
    </row>
    <row r="87" spans="1:12" ht="40.5" customHeight="1" x14ac:dyDescent="0.15">
      <c r="A87" s="51" t="s">
        <v>153</v>
      </c>
      <c r="B87" s="51"/>
      <c r="C87" s="22" t="s">
        <v>154</v>
      </c>
      <c r="D87" s="11">
        <v>0</v>
      </c>
      <c r="E87" s="11">
        <v>0</v>
      </c>
      <c r="F87" s="12">
        <v>0</v>
      </c>
      <c r="G87" s="11">
        <v>2500000</v>
      </c>
      <c r="H87" s="11">
        <v>5281427.13</v>
      </c>
      <c r="I87" s="12" t="s">
        <v>489</v>
      </c>
      <c r="J87" s="11">
        <f t="shared" si="8"/>
        <v>2500000</v>
      </c>
      <c r="K87" s="11">
        <f t="shared" si="9"/>
        <v>5281427.13</v>
      </c>
      <c r="L87" s="12" t="s">
        <v>489</v>
      </c>
    </row>
    <row r="88" spans="1:12" ht="18" customHeight="1" x14ac:dyDescent="0.15">
      <c r="A88" s="53" t="s">
        <v>155</v>
      </c>
      <c r="B88" s="53"/>
      <c r="C88" s="21" t="s">
        <v>156</v>
      </c>
      <c r="D88" s="11">
        <v>0</v>
      </c>
      <c r="E88" s="11">
        <v>0</v>
      </c>
      <c r="F88" s="12">
        <v>0</v>
      </c>
      <c r="G88" s="11">
        <v>24218773.030000001</v>
      </c>
      <c r="H88" s="11">
        <v>30015962.27</v>
      </c>
      <c r="I88" s="12">
        <f t="shared" si="11"/>
        <v>123.93675861621468</v>
      </c>
      <c r="J88" s="11">
        <f t="shared" si="8"/>
        <v>24218773.030000001</v>
      </c>
      <c r="K88" s="11">
        <f t="shared" si="9"/>
        <v>30015962.27</v>
      </c>
      <c r="L88" s="12">
        <f t="shared" si="10"/>
        <v>123.93675861621468</v>
      </c>
    </row>
    <row r="89" spans="1:12" ht="38.25" customHeight="1" x14ac:dyDescent="0.15">
      <c r="A89" s="51" t="s">
        <v>157</v>
      </c>
      <c r="B89" s="51"/>
      <c r="C89" s="22" t="s">
        <v>158</v>
      </c>
      <c r="D89" s="11">
        <v>0</v>
      </c>
      <c r="E89" s="11">
        <v>0</v>
      </c>
      <c r="F89" s="12">
        <v>0</v>
      </c>
      <c r="G89" s="11">
        <v>17056191.670000002</v>
      </c>
      <c r="H89" s="11">
        <v>22530891.420000002</v>
      </c>
      <c r="I89" s="12">
        <f t="shared" si="11"/>
        <v>132.09801962784812</v>
      </c>
      <c r="J89" s="11">
        <f t="shared" si="8"/>
        <v>17056191.670000002</v>
      </c>
      <c r="K89" s="11">
        <f t="shared" si="9"/>
        <v>22530891.420000002</v>
      </c>
      <c r="L89" s="12">
        <f t="shared" si="10"/>
        <v>132.09801962784812</v>
      </c>
    </row>
    <row r="90" spans="1:12" ht="24.75" customHeight="1" x14ac:dyDescent="0.15">
      <c r="A90" s="51" t="s">
        <v>159</v>
      </c>
      <c r="B90" s="51"/>
      <c r="C90" s="22" t="s">
        <v>160</v>
      </c>
      <c r="D90" s="11">
        <v>0</v>
      </c>
      <c r="E90" s="11">
        <v>0</v>
      </c>
      <c r="F90" s="12">
        <v>0</v>
      </c>
      <c r="G90" s="11">
        <v>7162581.3600000003</v>
      </c>
      <c r="H90" s="11">
        <v>7485070.8499999996</v>
      </c>
      <c r="I90" s="12">
        <f t="shared" si="11"/>
        <v>104.50241992085378</v>
      </c>
      <c r="J90" s="11">
        <f t="shared" si="8"/>
        <v>7162581.3600000003</v>
      </c>
      <c r="K90" s="11">
        <f t="shared" si="9"/>
        <v>7485070.8499999996</v>
      </c>
      <c r="L90" s="12">
        <f t="shared" si="10"/>
        <v>104.50241992085378</v>
      </c>
    </row>
    <row r="91" spans="1:12" ht="21" customHeight="1" x14ac:dyDescent="0.15">
      <c r="A91" s="45" t="s">
        <v>161</v>
      </c>
      <c r="B91" s="45"/>
      <c r="C91" s="21" t="s">
        <v>162</v>
      </c>
      <c r="D91" s="11">
        <v>10000</v>
      </c>
      <c r="E91" s="11">
        <v>0</v>
      </c>
      <c r="F91" s="12">
        <f t="shared" si="7"/>
        <v>0</v>
      </c>
      <c r="G91" s="11">
        <v>1150000</v>
      </c>
      <c r="H91" s="11">
        <v>4181614.46</v>
      </c>
      <c r="I91" s="12" t="s">
        <v>489</v>
      </c>
      <c r="J91" s="11">
        <f t="shared" si="8"/>
        <v>1160000</v>
      </c>
      <c r="K91" s="11">
        <f t="shared" si="9"/>
        <v>4181614.46</v>
      </c>
      <c r="L91" s="12" t="s">
        <v>489</v>
      </c>
    </row>
    <row r="92" spans="1:12" ht="23.25" customHeight="1" x14ac:dyDescent="0.15">
      <c r="A92" s="53" t="s">
        <v>163</v>
      </c>
      <c r="B92" s="53"/>
      <c r="C92" s="21" t="s">
        <v>164</v>
      </c>
      <c r="D92" s="11">
        <v>10000</v>
      </c>
      <c r="E92" s="11">
        <v>0</v>
      </c>
      <c r="F92" s="12">
        <f t="shared" si="7"/>
        <v>0</v>
      </c>
      <c r="G92" s="11">
        <v>0</v>
      </c>
      <c r="H92" s="11">
        <v>592502.06999999995</v>
      </c>
      <c r="I92" s="12">
        <v>0</v>
      </c>
      <c r="J92" s="11">
        <f t="shared" si="8"/>
        <v>10000</v>
      </c>
      <c r="K92" s="11">
        <f t="shared" si="9"/>
        <v>592502.06999999995</v>
      </c>
      <c r="L92" s="12" t="s">
        <v>489</v>
      </c>
    </row>
    <row r="93" spans="1:12" ht="88.5" customHeight="1" x14ac:dyDescent="0.15">
      <c r="A93" s="51" t="s">
        <v>165</v>
      </c>
      <c r="B93" s="51"/>
      <c r="C93" s="22" t="s">
        <v>166</v>
      </c>
      <c r="D93" s="11">
        <v>10000</v>
      </c>
      <c r="E93" s="11">
        <v>0</v>
      </c>
      <c r="F93" s="12">
        <f t="shared" si="7"/>
        <v>0</v>
      </c>
      <c r="G93" s="11">
        <v>0</v>
      </c>
      <c r="H93" s="11">
        <v>0</v>
      </c>
      <c r="I93" s="12">
        <v>0</v>
      </c>
      <c r="J93" s="11">
        <f t="shared" si="8"/>
        <v>10000</v>
      </c>
      <c r="K93" s="11">
        <f t="shared" si="9"/>
        <v>0</v>
      </c>
      <c r="L93" s="12">
        <f t="shared" si="10"/>
        <v>0</v>
      </c>
    </row>
    <row r="94" spans="1:12" ht="77.25" customHeight="1" x14ac:dyDescent="0.15">
      <c r="A94" s="52" t="s">
        <v>167</v>
      </c>
      <c r="B94" s="52"/>
      <c r="C94" s="31" t="s">
        <v>168</v>
      </c>
      <c r="D94" s="11">
        <v>10000</v>
      </c>
      <c r="E94" s="11">
        <v>0</v>
      </c>
      <c r="F94" s="12">
        <f t="shared" si="7"/>
        <v>0</v>
      </c>
      <c r="G94" s="11">
        <v>0</v>
      </c>
      <c r="H94" s="11">
        <v>0</v>
      </c>
      <c r="I94" s="12">
        <v>0</v>
      </c>
      <c r="J94" s="11">
        <f t="shared" si="8"/>
        <v>10000</v>
      </c>
      <c r="K94" s="11">
        <f t="shared" si="9"/>
        <v>0</v>
      </c>
      <c r="L94" s="12">
        <v>0</v>
      </c>
    </row>
    <row r="95" spans="1:12" ht="51.75" customHeight="1" x14ac:dyDescent="0.15">
      <c r="A95" s="51" t="s">
        <v>169</v>
      </c>
      <c r="B95" s="51"/>
      <c r="C95" s="22" t="s">
        <v>170</v>
      </c>
      <c r="D95" s="11">
        <v>0</v>
      </c>
      <c r="E95" s="11">
        <v>0</v>
      </c>
      <c r="F95" s="12">
        <v>0</v>
      </c>
      <c r="G95" s="11">
        <v>0</v>
      </c>
      <c r="H95" s="11">
        <v>592502.06999999995</v>
      </c>
      <c r="I95" s="12">
        <v>0</v>
      </c>
      <c r="J95" s="11">
        <f t="shared" si="8"/>
        <v>0</v>
      </c>
      <c r="K95" s="11">
        <f t="shared" si="9"/>
        <v>592502.06999999995</v>
      </c>
      <c r="L95" s="12">
        <v>0</v>
      </c>
    </row>
    <row r="96" spans="1:12" ht="23.25" customHeight="1" x14ac:dyDescent="0.15">
      <c r="A96" s="53" t="s">
        <v>171</v>
      </c>
      <c r="B96" s="53"/>
      <c r="C96" s="21" t="s">
        <v>172</v>
      </c>
      <c r="D96" s="11">
        <v>0</v>
      </c>
      <c r="E96" s="11">
        <v>0</v>
      </c>
      <c r="F96" s="12">
        <v>0</v>
      </c>
      <c r="G96" s="11">
        <v>1150000</v>
      </c>
      <c r="H96" s="11">
        <v>3589112.39</v>
      </c>
      <c r="I96" s="12" t="s">
        <v>489</v>
      </c>
      <c r="J96" s="11">
        <f t="shared" si="8"/>
        <v>1150000</v>
      </c>
      <c r="K96" s="11">
        <f t="shared" si="9"/>
        <v>3589112.39</v>
      </c>
      <c r="L96" s="12" t="s">
        <v>489</v>
      </c>
    </row>
    <row r="97" spans="1:12" ht="18" customHeight="1" x14ac:dyDescent="0.15">
      <c r="A97" s="51" t="s">
        <v>173</v>
      </c>
      <c r="B97" s="51"/>
      <c r="C97" s="22" t="s">
        <v>174</v>
      </c>
      <c r="D97" s="11">
        <v>0</v>
      </c>
      <c r="E97" s="11">
        <v>0</v>
      </c>
      <c r="F97" s="12">
        <v>0</v>
      </c>
      <c r="G97" s="11">
        <v>1150000</v>
      </c>
      <c r="H97" s="11">
        <v>3589112.39</v>
      </c>
      <c r="I97" s="12" t="s">
        <v>489</v>
      </c>
      <c r="J97" s="11">
        <f t="shared" si="8"/>
        <v>1150000</v>
      </c>
      <c r="K97" s="11">
        <f t="shared" si="9"/>
        <v>3589112.39</v>
      </c>
      <c r="L97" s="12" t="s">
        <v>489</v>
      </c>
    </row>
    <row r="98" spans="1:12" ht="79.5" customHeight="1" x14ac:dyDescent="0.15">
      <c r="A98" s="52" t="s">
        <v>175</v>
      </c>
      <c r="B98" s="52"/>
      <c r="C98" s="31" t="s">
        <v>176</v>
      </c>
      <c r="D98" s="11">
        <v>0</v>
      </c>
      <c r="E98" s="11">
        <v>0</v>
      </c>
      <c r="F98" s="12">
        <v>0</v>
      </c>
      <c r="G98" s="11">
        <v>1150000</v>
      </c>
      <c r="H98" s="11">
        <v>3589112.39</v>
      </c>
      <c r="I98" s="12" t="s">
        <v>489</v>
      </c>
      <c r="J98" s="11">
        <f t="shared" si="8"/>
        <v>1150000</v>
      </c>
      <c r="K98" s="11">
        <f t="shared" si="9"/>
        <v>3589112.39</v>
      </c>
      <c r="L98" s="12" t="s">
        <v>489</v>
      </c>
    </row>
    <row r="99" spans="1:12" ht="18.75" customHeight="1" x14ac:dyDescent="0.15">
      <c r="A99" s="45" t="s">
        <v>177</v>
      </c>
      <c r="B99" s="45"/>
      <c r="C99" s="21" t="s">
        <v>178</v>
      </c>
      <c r="D99" s="11">
        <v>0</v>
      </c>
      <c r="E99" s="11">
        <v>0</v>
      </c>
      <c r="F99" s="12">
        <v>0</v>
      </c>
      <c r="G99" s="11">
        <v>2000000</v>
      </c>
      <c r="H99" s="11">
        <v>2448748.09</v>
      </c>
      <c r="I99" s="12">
        <f t="shared" si="11"/>
        <v>122.4374045</v>
      </c>
      <c r="J99" s="11">
        <f t="shared" si="8"/>
        <v>2000000</v>
      </c>
      <c r="K99" s="11">
        <f t="shared" si="9"/>
        <v>2448748.09</v>
      </c>
      <c r="L99" s="12">
        <f t="shared" si="10"/>
        <v>122.4374045</v>
      </c>
    </row>
    <row r="100" spans="1:12" ht="58.5" customHeight="1" x14ac:dyDescent="0.15">
      <c r="A100" s="51" t="s">
        <v>179</v>
      </c>
      <c r="B100" s="51"/>
      <c r="C100" s="22" t="s">
        <v>180</v>
      </c>
      <c r="D100" s="11">
        <v>0</v>
      </c>
      <c r="E100" s="11">
        <v>0</v>
      </c>
      <c r="F100" s="12">
        <v>0</v>
      </c>
      <c r="G100" s="11">
        <v>2000000</v>
      </c>
      <c r="H100" s="11">
        <v>2448748.09</v>
      </c>
      <c r="I100" s="12">
        <f t="shared" si="11"/>
        <v>122.4374045</v>
      </c>
      <c r="J100" s="11">
        <f t="shared" si="8"/>
        <v>2000000</v>
      </c>
      <c r="K100" s="11">
        <f t="shared" si="9"/>
        <v>2448748.09</v>
      </c>
      <c r="L100" s="12">
        <f t="shared" si="10"/>
        <v>122.4374045</v>
      </c>
    </row>
    <row r="101" spans="1:12" ht="28.5" customHeight="1" x14ac:dyDescent="0.15">
      <c r="A101" s="45" t="s">
        <v>181</v>
      </c>
      <c r="B101" s="45"/>
      <c r="C101" s="21" t="s">
        <v>182</v>
      </c>
      <c r="D101" s="28">
        <v>770300000</v>
      </c>
      <c r="E101" s="28">
        <v>829655449.16999996</v>
      </c>
      <c r="F101" s="20">
        <f t="shared" si="7"/>
        <v>107.70549775022718</v>
      </c>
      <c r="G101" s="28">
        <v>30403773.030000001</v>
      </c>
      <c r="H101" s="28">
        <v>42921869.149999999</v>
      </c>
      <c r="I101" s="20">
        <f t="shared" si="11"/>
        <v>141.17283768579691</v>
      </c>
      <c r="J101" s="28">
        <f t="shared" si="8"/>
        <v>800703773.02999997</v>
      </c>
      <c r="K101" s="28">
        <f t="shared" si="9"/>
        <v>872577318.31999993</v>
      </c>
      <c r="L101" s="20">
        <f t="shared" si="10"/>
        <v>108.97629656695862</v>
      </c>
    </row>
    <row r="102" spans="1:12" ht="14.25" customHeight="1" x14ac:dyDescent="0.15">
      <c r="A102" s="45" t="s">
        <v>183</v>
      </c>
      <c r="B102" s="45"/>
      <c r="C102" s="21" t="s">
        <v>184</v>
      </c>
      <c r="D102" s="11">
        <v>191518400</v>
      </c>
      <c r="E102" s="11">
        <v>191518400</v>
      </c>
      <c r="F102" s="12">
        <f t="shared" si="7"/>
        <v>100</v>
      </c>
      <c r="G102" s="11">
        <v>0</v>
      </c>
      <c r="H102" s="11">
        <v>0</v>
      </c>
      <c r="I102" s="12">
        <v>0</v>
      </c>
      <c r="J102" s="11">
        <f t="shared" si="8"/>
        <v>191518400</v>
      </c>
      <c r="K102" s="11">
        <f t="shared" si="9"/>
        <v>191518400</v>
      </c>
      <c r="L102" s="12">
        <f t="shared" si="10"/>
        <v>100</v>
      </c>
    </row>
    <row r="103" spans="1:12" ht="21.75" customHeight="1" x14ac:dyDescent="0.15">
      <c r="A103" s="53" t="s">
        <v>185</v>
      </c>
      <c r="B103" s="53"/>
      <c r="C103" s="21" t="s">
        <v>186</v>
      </c>
      <c r="D103" s="11">
        <v>191518400</v>
      </c>
      <c r="E103" s="11">
        <v>191518400</v>
      </c>
      <c r="F103" s="12">
        <f t="shared" si="7"/>
        <v>100</v>
      </c>
      <c r="G103" s="11">
        <v>0</v>
      </c>
      <c r="H103" s="11">
        <v>0</v>
      </c>
      <c r="I103" s="12">
        <v>0</v>
      </c>
      <c r="J103" s="11">
        <f t="shared" si="8"/>
        <v>191518400</v>
      </c>
      <c r="K103" s="11">
        <f t="shared" si="9"/>
        <v>191518400</v>
      </c>
      <c r="L103" s="12">
        <f t="shared" si="10"/>
        <v>100</v>
      </c>
    </row>
    <row r="104" spans="1:12" ht="19.5" customHeight="1" x14ac:dyDescent="0.15">
      <c r="A104" s="51" t="s">
        <v>187</v>
      </c>
      <c r="B104" s="51"/>
      <c r="C104" s="22" t="s">
        <v>188</v>
      </c>
      <c r="D104" s="11">
        <v>191518400</v>
      </c>
      <c r="E104" s="11">
        <v>191518400</v>
      </c>
      <c r="F104" s="12">
        <f t="shared" si="7"/>
        <v>100</v>
      </c>
      <c r="G104" s="11">
        <v>0</v>
      </c>
      <c r="H104" s="11">
        <v>0</v>
      </c>
      <c r="I104" s="12">
        <v>0</v>
      </c>
      <c r="J104" s="11">
        <f t="shared" si="8"/>
        <v>191518400</v>
      </c>
      <c r="K104" s="11">
        <f t="shared" si="9"/>
        <v>191518400</v>
      </c>
      <c r="L104" s="12">
        <f t="shared" si="10"/>
        <v>100</v>
      </c>
    </row>
    <row r="105" spans="1:12" ht="30" customHeight="1" x14ac:dyDescent="0.15">
      <c r="A105" s="52" t="s">
        <v>189</v>
      </c>
      <c r="B105" s="52"/>
      <c r="C105" s="31" t="s">
        <v>190</v>
      </c>
      <c r="D105" s="11">
        <v>184518400</v>
      </c>
      <c r="E105" s="11">
        <v>184518400</v>
      </c>
      <c r="F105" s="12">
        <f t="shared" si="7"/>
        <v>100</v>
      </c>
      <c r="G105" s="11">
        <v>0</v>
      </c>
      <c r="H105" s="11">
        <v>0</v>
      </c>
      <c r="I105" s="12">
        <v>0</v>
      </c>
      <c r="J105" s="11">
        <f t="shared" si="8"/>
        <v>184518400</v>
      </c>
      <c r="K105" s="11">
        <f t="shared" si="9"/>
        <v>184518400</v>
      </c>
      <c r="L105" s="12">
        <f t="shared" si="10"/>
        <v>100</v>
      </c>
    </row>
    <row r="106" spans="1:12" ht="53.25" customHeight="1" x14ac:dyDescent="0.15">
      <c r="A106" s="52" t="s">
        <v>191</v>
      </c>
      <c r="B106" s="52"/>
      <c r="C106" s="31" t="s">
        <v>192</v>
      </c>
      <c r="D106" s="11">
        <v>7000000</v>
      </c>
      <c r="E106" s="11">
        <v>7000000</v>
      </c>
      <c r="F106" s="12">
        <f t="shared" si="7"/>
        <v>100</v>
      </c>
      <c r="G106" s="11">
        <v>0</v>
      </c>
      <c r="H106" s="11">
        <v>0</v>
      </c>
      <c r="I106" s="12">
        <v>0</v>
      </c>
      <c r="J106" s="11">
        <f t="shared" si="8"/>
        <v>7000000</v>
      </c>
      <c r="K106" s="11">
        <f t="shared" si="9"/>
        <v>7000000</v>
      </c>
      <c r="L106" s="12">
        <f t="shared" si="10"/>
        <v>100</v>
      </c>
    </row>
    <row r="107" spans="1:12" ht="42" customHeight="1" x14ac:dyDescent="0.15">
      <c r="A107" s="45" t="s">
        <v>193</v>
      </c>
      <c r="B107" s="45"/>
      <c r="C107" s="21" t="s">
        <v>194</v>
      </c>
      <c r="D107" s="11">
        <v>961818400</v>
      </c>
      <c r="E107" s="11">
        <v>1021173849.17</v>
      </c>
      <c r="F107" s="12">
        <f t="shared" si="7"/>
        <v>106.17117006391229</v>
      </c>
      <c r="G107" s="23">
        <v>30403773.030000001</v>
      </c>
      <c r="H107" s="11">
        <v>42921869.149999999</v>
      </c>
      <c r="I107" s="12">
        <f t="shared" si="11"/>
        <v>141.17283768579691</v>
      </c>
      <c r="J107" s="11">
        <f t="shared" si="8"/>
        <v>992222173.02999997</v>
      </c>
      <c r="K107" s="11">
        <f t="shared" si="9"/>
        <v>1064095718.3199999</v>
      </c>
      <c r="L107" s="12">
        <f t="shared" si="10"/>
        <v>107.24369473325879</v>
      </c>
    </row>
    <row r="108" spans="1:12" ht="22.5" customHeight="1" x14ac:dyDescent="0.15">
      <c r="A108" s="51" t="s">
        <v>195</v>
      </c>
      <c r="B108" s="51"/>
      <c r="C108" s="22" t="s">
        <v>196</v>
      </c>
      <c r="D108" s="11">
        <v>7407400</v>
      </c>
      <c r="E108" s="11">
        <v>7407400</v>
      </c>
      <c r="F108" s="12">
        <f t="shared" si="7"/>
        <v>100</v>
      </c>
      <c r="G108" s="11">
        <v>0</v>
      </c>
      <c r="H108" s="11">
        <v>0</v>
      </c>
      <c r="I108" s="12">
        <v>0</v>
      </c>
      <c r="J108" s="11">
        <f t="shared" si="8"/>
        <v>7407400</v>
      </c>
      <c r="K108" s="11">
        <f t="shared" si="9"/>
        <v>7407400</v>
      </c>
      <c r="L108" s="12">
        <f t="shared" si="10"/>
        <v>100</v>
      </c>
    </row>
    <row r="109" spans="1:12" ht="66" customHeight="1" x14ac:dyDescent="0.15">
      <c r="A109" s="52" t="s">
        <v>197</v>
      </c>
      <c r="B109" s="52"/>
      <c r="C109" s="31" t="s">
        <v>198</v>
      </c>
      <c r="D109" s="11">
        <v>7407400</v>
      </c>
      <c r="E109" s="11">
        <v>7407400</v>
      </c>
      <c r="F109" s="12">
        <f t="shared" si="7"/>
        <v>100</v>
      </c>
      <c r="G109" s="11">
        <v>0</v>
      </c>
      <c r="H109" s="11">
        <v>0</v>
      </c>
      <c r="I109" s="12">
        <v>0</v>
      </c>
      <c r="J109" s="11">
        <f t="shared" ref="J109:J122" si="12">SUM(D109+G109)</f>
        <v>7407400</v>
      </c>
      <c r="K109" s="11">
        <f t="shared" ref="K109:K122" si="13">SUM(E109+H109)</f>
        <v>7407400</v>
      </c>
      <c r="L109" s="12">
        <f t="shared" si="10"/>
        <v>100</v>
      </c>
    </row>
    <row r="110" spans="1:12" ht="30" customHeight="1" x14ac:dyDescent="0.15">
      <c r="A110" s="51" t="s">
        <v>199</v>
      </c>
      <c r="B110" s="51"/>
      <c r="C110" s="22" t="s">
        <v>200</v>
      </c>
      <c r="D110" s="11">
        <v>24605917.760000002</v>
      </c>
      <c r="E110" s="11">
        <v>23837845.719999999</v>
      </c>
      <c r="F110" s="12">
        <f t="shared" si="7"/>
        <v>96.878506839323833</v>
      </c>
      <c r="G110" s="11">
        <v>21317573</v>
      </c>
      <c r="H110" s="11">
        <v>13906190.01</v>
      </c>
      <c r="I110" s="12">
        <f t="shared" si="11"/>
        <v>65.233457908177456</v>
      </c>
      <c r="J110" s="11">
        <f t="shared" si="12"/>
        <v>45923490.760000005</v>
      </c>
      <c r="K110" s="11">
        <f t="shared" si="13"/>
        <v>37744035.729999997</v>
      </c>
      <c r="L110" s="12">
        <f t="shared" si="10"/>
        <v>82.188951896652355</v>
      </c>
    </row>
    <row r="111" spans="1:12" ht="300" customHeight="1" x14ac:dyDescent="0.15">
      <c r="A111" s="52" t="s">
        <v>201</v>
      </c>
      <c r="B111" s="52"/>
      <c r="C111" s="31" t="s">
        <v>202</v>
      </c>
      <c r="D111" s="11">
        <v>854262.57</v>
      </c>
      <c r="E111" s="11">
        <v>854262.57</v>
      </c>
      <c r="F111" s="12">
        <f t="shared" si="7"/>
        <v>100</v>
      </c>
      <c r="G111" s="11">
        <v>0</v>
      </c>
      <c r="H111" s="11">
        <v>0</v>
      </c>
      <c r="I111" s="12">
        <v>0</v>
      </c>
      <c r="J111" s="11">
        <f t="shared" si="12"/>
        <v>854262.57</v>
      </c>
      <c r="K111" s="11">
        <f t="shared" si="13"/>
        <v>854262.57</v>
      </c>
      <c r="L111" s="12">
        <f t="shared" si="10"/>
        <v>100</v>
      </c>
    </row>
    <row r="112" spans="1:12" ht="340.5" customHeight="1" x14ac:dyDescent="0.15">
      <c r="A112" s="52" t="s">
        <v>203</v>
      </c>
      <c r="B112" s="52"/>
      <c r="C112" s="31" t="s">
        <v>204</v>
      </c>
      <c r="D112" s="11">
        <v>709152.57</v>
      </c>
      <c r="E112" s="11">
        <v>709152.57</v>
      </c>
      <c r="F112" s="12">
        <f t="shared" si="7"/>
        <v>100</v>
      </c>
      <c r="G112" s="11">
        <v>0</v>
      </c>
      <c r="H112" s="11">
        <v>0</v>
      </c>
      <c r="I112" s="12">
        <v>0</v>
      </c>
      <c r="J112" s="11">
        <f t="shared" si="12"/>
        <v>709152.57</v>
      </c>
      <c r="K112" s="11">
        <f t="shared" si="13"/>
        <v>709152.57</v>
      </c>
      <c r="L112" s="12">
        <f t="shared" si="10"/>
        <v>100</v>
      </c>
    </row>
    <row r="113" spans="1:12" ht="125.25" customHeight="1" x14ac:dyDescent="0.15">
      <c r="A113" s="52" t="s">
        <v>205</v>
      </c>
      <c r="B113" s="52"/>
      <c r="C113" s="31" t="s">
        <v>206</v>
      </c>
      <c r="D113" s="11">
        <v>1349523</v>
      </c>
      <c r="E113" s="11">
        <v>1349523</v>
      </c>
      <c r="F113" s="12">
        <f t="shared" si="7"/>
        <v>100</v>
      </c>
      <c r="G113" s="11">
        <v>0</v>
      </c>
      <c r="H113" s="11">
        <v>0</v>
      </c>
      <c r="I113" s="12">
        <v>0</v>
      </c>
      <c r="J113" s="11">
        <f t="shared" si="12"/>
        <v>1349523</v>
      </c>
      <c r="K113" s="11">
        <f t="shared" si="13"/>
        <v>1349523</v>
      </c>
      <c r="L113" s="12">
        <f t="shared" si="10"/>
        <v>100</v>
      </c>
    </row>
    <row r="114" spans="1:12" ht="60" customHeight="1" x14ac:dyDescent="0.15">
      <c r="A114" s="52" t="s">
        <v>207</v>
      </c>
      <c r="B114" s="52"/>
      <c r="C114" s="31" t="s">
        <v>208</v>
      </c>
      <c r="D114" s="11">
        <v>1650333</v>
      </c>
      <c r="E114" s="11">
        <v>1454164.51</v>
      </c>
      <c r="F114" s="12">
        <f t="shared" si="7"/>
        <v>88.113399538153814</v>
      </c>
      <c r="G114" s="11">
        <v>0</v>
      </c>
      <c r="H114" s="11">
        <v>0</v>
      </c>
      <c r="I114" s="12">
        <v>0</v>
      </c>
      <c r="J114" s="11">
        <f t="shared" si="12"/>
        <v>1650333</v>
      </c>
      <c r="K114" s="11">
        <f t="shared" si="13"/>
        <v>1454164.51</v>
      </c>
      <c r="L114" s="12">
        <f t="shared" si="10"/>
        <v>88.113399538153814</v>
      </c>
    </row>
    <row r="115" spans="1:12" ht="56.25" customHeight="1" x14ac:dyDescent="0.15">
      <c r="A115" s="52" t="s">
        <v>209</v>
      </c>
      <c r="B115" s="52"/>
      <c r="C115" s="31" t="s">
        <v>210</v>
      </c>
      <c r="D115" s="11">
        <v>1552332</v>
      </c>
      <c r="E115" s="11">
        <v>1272910.26</v>
      </c>
      <c r="F115" s="12">
        <f t="shared" si="7"/>
        <v>81.999872449965608</v>
      </c>
      <c r="G115" s="11">
        <v>0</v>
      </c>
      <c r="H115" s="11">
        <v>0</v>
      </c>
      <c r="I115" s="12">
        <v>0</v>
      </c>
      <c r="J115" s="11">
        <f t="shared" si="12"/>
        <v>1552332</v>
      </c>
      <c r="K115" s="11">
        <f t="shared" si="13"/>
        <v>1272910.26</v>
      </c>
      <c r="L115" s="12">
        <f t="shared" si="10"/>
        <v>81.999872449965608</v>
      </c>
    </row>
    <row r="116" spans="1:12" ht="69" customHeight="1" x14ac:dyDescent="0.15">
      <c r="A116" s="52" t="s">
        <v>211</v>
      </c>
      <c r="B116" s="52"/>
      <c r="C116" s="31" t="s">
        <v>212</v>
      </c>
      <c r="D116" s="11">
        <v>1903376</v>
      </c>
      <c r="E116" s="11">
        <v>1903376</v>
      </c>
      <c r="F116" s="12">
        <f t="shared" si="7"/>
        <v>100</v>
      </c>
      <c r="G116" s="11">
        <v>0</v>
      </c>
      <c r="H116" s="11">
        <v>0</v>
      </c>
      <c r="I116" s="12">
        <v>0</v>
      </c>
      <c r="J116" s="11">
        <f t="shared" si="12"/>
        <v>1903376</v>
      </c>
      <c r="K116" s="11">
        <f t="shared" si="13"/>
        <v>1903376</v>
      </c>
      <c r="L116" s="12">
        <f t="shared" si="10"/>
        <v>100</v>
      </c>
    </row>
    <row r="117" spans="1:12" ht="68.25" customHeight="1" x14ac:dyDescent="0.15">
      <c r="A117" s="52" t="s">
        <v>213</v>
      </c>
      <c r="B117" s="52"/>
      <c r="C117" s="31" t="s">
        <v>214</v>
      </c>
      <c r="D117" s="11">
        <v>683937</v>
      </c>
      <c r="E117" s="11">
        <v>683898</v>
      </c>
      <c r="F117" s="12">
        <f t="shared" si="7"/>
        <v>99.994297720404063</v>
      </c>
      <c r="G117" s="11">
        <v>0</v>
      </c>
      <c r="H117" s="11">
        <v>0</v>
      </c>
      <c r="I117" s="12">
        <v>0</v>
      </c>
      <c r="J117" s="11">
        <f t="shared" si="12"/>
        <v>683937</v>
      </c>
      <c r="K117" s="11">
        <f t="shared" si="13"/>
        <v>683898</v>
      </c>
      <c r="L117" s="12">
        <f t="shared" si="10"/>
        <v>99.994297720404063</v>
      </c>
    </row>
    <row r="118" spans="1:12" ht="132.75" customHeight="1" x14ac:dyDescent="0.15">
      <c r="A118" s="52" t="s">
        <v>215</v>
      </c>
      <c r="B118" s="52"/>
      <c r="C118" s="31" t="s">
        <v>216</v>
      </c>
      <c r="D118" s="11">
        <v>0</v>
      </c>
      <c r="E118" s="11">
        <v>0</v>
      </c>
      <c r="F118" s="12">
        <v>0</v>
      </c>
      <c r="G118" s="11">
        <v>1940800</v>
      </c>
      <c r="H118" s="11">
        <v>1940748</v>
      </c>
      <c r="I118" s="12">
        <f t="shared" si="11"/>
        <v>99.997320692497937</v>
      </c>
      <c r="J118" s="11">
        <f t="shared" si="12"/>
        <v>1940800</v>
      </c>
      <c r="K118" s="11">
        <f t="shared" si="13"/>
        <v>1940748</v>
      </c>
      <c r="L118" s="12">
        <f t="shared" si="10"/>
        <v>99.997320692497937</v>
      </c>
    </row>
    <row r="119" spans="1:12" ht="24" customHeight="1" x14ac:dyDescent="0.15">
      <c r="A119" s="52" t="s">
        <v>217</v>
      </c>
      <c r="B119" s="52"/>
      <c r="C119" s="31" t="s">
        <v>218</v>
      </c>
      <c r="D119" s="11">
        <v>11823583</v>
      </c>
      <c r="E119" s="11">
        <v>11531140.189999999</v>
      </c>
      <c r="F119" s="12">
        <f t="shared" si="7"/>
        <v>97.5266143097232</v>
      </c>
      <c r="G119" s="11">
        <v>19376773</v>
      </c>
      <c r="H119" s="11">
        <v>11965442.01</v>
      </c>
      <c r="I119" s="12">
        <f t="shared" si="11"/>
        <v>61.75146919458674</v>
      </c>
      <c r="J119" s="11">
        <f t="shared" si="12"/>
        <v>31200356</v>
      </c>
      <c r="K119" s="11">
        <f t="shared" si="13"/>
        <v>23496582.199999999</v>
      </c>
      <c r="L119" s="12">
        <f t="shared" si="10"/>
        <v>75.308699041767341</v>
      </c>
    </row>
    <row r="120" spans="1:12" ht="66.75" customHeight="1" x14ac:dyDescent="0.15">
      <c r="A120" s="52" t="s">
        <v>219</v>
      </c>
      <c r="B120" s="52"/>
      <c r="C120" s="31" t="s">
        <v>220</v>
      </c>
      <c r="D120" s="11">
        <v>3314118.62</v>
      </c>
      <c r="E120" s="11">
        <v>3314118.62</v>
      </c>
      <c r="F120" s="12">
        <f t="shared" si="7"/>
        <v>100</v>
      </c>
      <c r="G120" s="11">
        <v>0</v>
      </c>
      <c r="H120" s="11">
        <v>0</v>
      </c>
      <c r="I120" s="12">
        <v>0</v>
      </c>
      <c r="J120" s="11">
        <f t="shared" si="12"/>
        <v>3314118.62</v>
      </c>
      <c r="K120" s="11">
        <f t="shared" si="13"/>
        <v>3314118.62</v>
      </c>
      <c r="L120" s="12">
        <f t="shared" si="10"/>
        <v>100</v>
      </c>
    </row>
    <row r="121" spans="1:12" ht="76.5" customHeight="1" x14ac:dyDescent="0.15">
      <c r="A121" s="52" t="s">
        <v>221</v>
      </c>
      <c r="B121" s="52"/>
      <c r="C121" s="31" t="s">
        <v>222</v>
      </c>
      <c r="D121" s="11">
        <v>765300</v>
      </c>
      <c r="E121" s="11">
        <v>765300</v>
      </c>
      <c r="F121" s="12">
        <f t="shared" si="7"/>
        <v>100</v>
      </c>
      <c r="G121" s="11">
        <v>0</v>
      </c>
      <c r="H121" s="11">
        <v>0</v>
      </c>
      <c r="I121" s="12">
        <v>0</v>
      </c>
      <c r="J121" s="11">
        <f t="shared" si="12"/>
        <v>765300</v>
      </c>
      <c r="K121" s="11">
        <f t="shared" si="13"/>
        <v>765300</v>
      </c>
      <c r="L121" s="12">
        <f t="shared" si="10"/>
        <v>100</v>
      </c>
    </row>
    <row r="122" spans="1:12" ht="18" customHeight="1" x14ac:dyDescent="0.15">
      <c r="A122" s="45" t="s">
        <v>487</v>
      </c>
      <c r="B122" s="45"/>
      <c r="C122" s="21"/>
      <c r="D122" s="28">
        <v>993831717.75999999</v>
      </c>
      <c r="E122" s="28">
        <v>1052419094.89</v>
      </c>
      <c r="F122" s="20">
        <f t="shared" si="7"/>
        <v>105.89510035582788</v>
      </c>
      <c r="G122" s="28">
        <v>51721346.030000001</v>
      </c>
      <c r="H122" s="28">
        <v>56828059.159999996</v>
      </c>
      <c r="I122" s="20">
        <f t="shared" si="11"/>
        <v>109.87351165810328</v>
      </c>
      <c r="J122" s="28">
        <f t="shared" si="12"/>
        <v>1045553063.79</v>
      </c>
      <c r="K122" s="28">
        <f t="shared" si="13"/>
        <v>1109247154.05</v>
      </c>
      <c r="L122" s="20">
        <f t="shared" si="10"/>
        <v>106.09190412862613</v>
      </c>
    </row>
    <row r="123" spans="1:12" ht="16.5" customHeight="1" x14ac:dyDescent="0.15">
      <c r="A123" s="45" t="s">
        <v>223</v>
      </c>
      <c r="B123" s="45"/>
      <c r="C123" s="9" t="s">
        <v>0</v>
      </c>
      <c r="D123" s="13" t="s">
        <v>0</v>
      </c>
      <c r="E123" s="14" t="s">
        <v>0</v>
      </c>
      <c r="F123" s="12"/>
      <c r="G123" s="14" t="s">
        <v>0</v>
      </c>
      <c r="H123" s="14" t="s">
        <v>0</v>
      </c>
      <c r="I123" s="12"/>
      <c r="J123" s="15" t="s">
        <v>0</v>
      </c>
      <c r="K123" s="15" t="s">
        <v>0</v>
      </c>
      <c r="L123" s="15" t="s">
        <v>0</v>
      </c>
    </row>
    <row r="124" spans="1:12" ht="16.5" customHeight="1" x14ac:dyDescent="0.15">
      <c r="A124" s="45" t="s">
        <v>224</v>
      </c>
      <c r="B124" s="45"/>
      <c r="C124" s="9" t="s">
        <v>225</v>
      </c>
      <c r="D124" s="28">
        <f>SUM(D125:D127)</f>
        <v>139051607</v>
      </c>
      <c r="E124" s="28">
        <f>SUM(E125:E127)</f>
        <v>137057458.03999999</v>
      </c>
      <c r="F124" s="20">
        <f t="shared" si="7"/>
        <v>98.565892906221492</v>
      </c>
      <c r="G124" s="28">
        <f>SUM(G125:G127)</f>
        <v>11971942</v>
      </c>
      <c r="H124" s="28">
        <f t="shared" ref="H124" si="14">SUM(H125:H127)</f>
        <v>11947535.92</v>
      </c>
      <c r="I124" s="20">
        <f t="shared" si="11"/>
        <v>99.796139339799666</v>
      </c>
      <c r="J124" s="28">
        <f t="shared" ref="J124:J155" si="15">SUM(D124+G124)</f>
        <v>151023549</v>
      </c>
      <c r="K124" s="28">
        <f t="shared" ref="K124:K155" si="16">SUM(E124+H124)</f>
        <v>149004993.95999998</v>
      </c>
      <c r="L124" s="20">
        <f t="shared" ref="L124:L185" si="17">K124/J124*100</f>
        <v>98.663417027764311</v>
      </c>
    </row>
    <row r="125" spans="1:12" ht="40.5" customHeight="1" x14ac:dyDescent="0.15">
      <c r="A125" s="44" t="s">
        <v>226</v>
      </c>
      <c r="B125" s="44"/>
      <c r="C125" s="9" t="s">
        <v>227</v>
      </c>
      <c r="D125" s="11">
        <v>130328242</v>
      </c>
      <c r="E125" s="11">
        <v>128352412.78</v>
      </c>
      <c r="F125" s="12">
        <f t="shared" si="7"/>
        <v>98.483959278757098</v>
      </c>
      <c r="G125" s="11">
        <v>11931942</v>
      </c>
      <c r="H125" s="11">
        <v>11907535.92</v>
      </c>
      <c r="I125" s="12">
        <f t="shared" si="11"/>
        <v>99.795455928297343</v>
      </c>
      <c r="J125" s="11">
        <f t="shared" si="15"/>
        <v>142260184</v>
      </c>
      <c r="K125" s="11">
        <f t="shared" si="16"/>
        <v>140259948.69999999</v>
      </c>
      <c r="L125" s="12">
        <f t="shared" si="17"/>
        <v>98.593959853165941</v>
      </c>
    </row>
    <row r="126" spans="1:12" ht="28.5" customHeight="1" x14ac:dyDescent="0.15">
      <c r="A126" s="44" t="s">
        <v>228</v>
      </c>
      <c r="B126" s="44"/>
      <c r="C126" s="9" t="s">
        <v>229</v>
      </c>
      <c r="D126" s="11">
        <v>6815922</v>
      </c>
      <c r="E126" s="11">
        <v>6797602.2599999998</v>
      </c>
      <c r="F126" s="12">
        <f t="shared" si="7"/>
        <v>99.731221396019492</v>
      </c>
      <c r="G126" s="11">
        <v>40000</v>
      </c>
      <c r="H126" s="11">
        <v>40000</v>
      </c>
      <c r="I126" s="12">
        <f t="shared" si="11"/>
        <v>100</v>
      </c>
      <c r="J126" s="11">
        <f t="shared" si="15"/>
        <v>6855922</v>
      </c>
      <c r="K126" s="11">
        <f t="shared" si="16"/>
        <v>6837602.2599999998</v>
      </c>
      <c r="L126" s="12">
        <f t="shared" si="17"/>
        <v>99.732789550406196</v>
      </c>
    </row>
    <row r="127" spans="1:12" ht="48" customHeight="1" x14ac:dyDescent="0.15">
      <c r="A127" s="46" t="s">
        <v>230</v>
      </c>
      <c r="B127" s="46"/>
      <c r="C127" s="9" t="s">
        <v>231</v>
      </c>
      <c r="D127" s="11">
        <v>1907443</v>
      </c>
      <c r="E127" s="11">
        <v>1907443</v>
      </c>
      <c r="F127" s="12">
        <f t="shared" si="7"/>
        <v>100</v>
      </c>
      <c r="G127" s="11">
        <v>0</v>
      </c>
      <c r="H127" s="11">
        <v>0</v>
      </c>
      <c r="I127" s="12">
        <v>0</v>
      </c>
      <c r="J127" s="11">
        <f t="shared" si="15"/>
        <v>1907443</v>
      </c>
      <c r="K127" s="11">
        <f t="shared" si="16"/>
        <v>1907443</v>
      </c>
      <c r="L127" s="12">
        <f t="shared" si="17"/>
        <v>100</v>
      </c>
    </row>
    <row r="128" spans="1:12" ht="16.5" customHeight="1" x14ac:dyDescent="0.15">
      <c r="A128" s="45" t="s">
        <v>232</v>
      </c>
      <c r="B128" s="45"/>
      <c r="C128" s="9" t="s">
        <v>233</v>
      </c>
      <c r="D128" s="16">
        <f>SUM(D129+D130+D131+D132+D133+D134+D135+D138+D141+D142+D145+D146)</f>
        <v>503404572.08000004</v>
      </c>
      <c r="E128" s="16">
        <f t="shared" ref="E128:H128" si="18">SUM(E129+E130+E131+E132+E133+E134+E135+E138+E141+E142+E145+E146)</f>
        <v>488632967.60999995</v>
      </c>
      <c r="F128" s="20">
        <f t="shared" si="7"/>
        <v>97.065659453793643</v>
      </c>
      <c r="G128" s="30">
        <f>SUM(G129+G130+G131+G132+G133+G134+G135+G138+G141+G142+G145+G146)</f>
        <v>32664086.02</v>
      </c>
      <c r="H128" s="28">
        <f t="shared" si="18"/>
        <v>31388501.84</v>
      </c>
      <c r="I128" s="20">
        <f t="shared" si="11"/>
        <v>96.094841964293849</v>
      </c>
      <c r="J128" s="28">
        <f t="shared" si="15"/>
        <v>536068658.10000002</v>
      </c>
      <c r="K128" s="28">
        <f t="shared" si="16"/>
        <v>520021469.44999993</v>
      </c>
      <c r="L128" s="20">
        <f t="shared" si="17"/>
        <v>97.00650496768894</v>
      </c>
    </row>
    <row r="129" spans="1:12" ht="18.75" customHeight="1" x14ac:dyDescent="0.15">
      <c r="A129" s="44" t="s">
        <v>234</v>
      </c>
      <c r="B129" s="44"/>
      <c r="C129" s="9" t="s">
        <v>235</v>
      </c>
      <c r="D129" s="11">
        <v>131874726</v>
      </c>
      <c r="E129" s="11">
        <v>126966283.05</v>
      </c>
      <c r="F129" s="12">
        <f t="shared" si="7"/>
        <v>96.277950219210311</v>
      </c>
      <c r="G129" s="11">
        <v>10021955.75</v>
      </c>
      <c r="H129" s="11">
        <v>9878058.1999999993</v>
      </c>
      <c r="I129" s="12">
        <f t="shared" si="11"/>
        <v>98.564176957177239</v>
      </c>
      <c r="J129" s="16">
        <f t="shared" si="15"/>
        <v>141896681.75</v>
      </c>
      <c r="K129" s="16">
        <f t="shared" si="16"/>
        <v>136844341.25</v>
      </c>
      <c r="L129" s="12">
        <f t="shared" si="17"/>
        <v>96.439423080448464</v>
      </c>
    </row>
    <row r="130" spans="1:12" ht="30.75" customHeight="1" x14ac:dyDescent="0.15">
      <c r="A130" s="46" t="s">
        <v>236</v>
      </c>
      <c r="B130" s="46"/>
      <c r="C130" s="9" t="s">
        <v>237</v>
      </c>
      <c r="D130" s="11">
        <v>129189213.72</v>
      </c>
      <c r="E130" s="11">
        <v>121600669.69</v>
      </c>
      <c r="F130" s="12">
        <f t="shared" si="7"/>
        <v>94.126023518923859</v>
      </c>
      <c r="G130" s="11">
        <v>13010444.140000001</v>
      </c>
      <c r="H130" s="11">
        <v>12382053.84</v>
      </c>
      <c r="I130" s="12">
        <f t="shared" si="11"/>
        <v>95.170108773857734</v>
      </c>
      <c r="J130" s="16">
        <f t="shared" si="15"/>
        <v>142199657.86000001</v>
      </c>
      <c r="K130" s="16">
        <f t="shared" si="16"/>
        <v>133982723.53</v>
      </c>
      <c r="L130" s="12">
        <f t="shared" si="17"/>
        <v>94.221551265552378</v>
      </c>
    </row>
    <row r="131" spans="1:12" ht="26.25" customHeight="1" x14ac:dyDescent="0.15">
      <c r="A131" s="46" t="s">
        <v>238</v>
      </c>
      <c r="B131" s="46"/>
      <c r="C131" s="9" t="s">
        <v>239</v>
      </c>
      <c r="D131" s="11">
        <v>184669688</v>
      </c>
      <c r="E131" s="11">
        <v>184513892.69999999</v>
      </c>
      <c r="F131" s="12">
        <f t="shared" ref="F131:F186" si="19">E131/D131*100</f>
        <v>99.915635694364738</v>
      </c>
      <c r="G131" s="11">
        <v>0</v>
      </c>
      <c r="H131" s="11">
        <v>0</v>
      </c>
      <c r="I131" s="12">
        <v>0</v>
      </c>
      <c r="J131" s="16">
        <f t="shared" si="15"/>
        <v>184669688</v>
      </c>
      <c r="K131" s="16">
        <f t="shared" si="16"/>
        <v>184513892.69999999</v>
      </c>
      <c r="L131" s="12">
        <f t="shared" si="17"/>
        <v>99.915635694364738</v>
      </c>
    </row>
    <row r="132" spans="1:12" ht="126.75" customHeight="1" x14ac:dyDescent="0.15">
      <c r="A132" s="46" t="s">
        <v>240</v>
      </c>
      <c r="B132" s="46"/>
      <c r="C132" s="9" t="s">
        <v>241</v>
      </c>
      <c r="D132" s="11">
        <v>4716092.3600000003</v>
      </c>
      <c r="E132" s="11">
        <v>4672823.08</v>
      </c>
      <c r="F132" s="12">
        <f t="shared" si="19"/>
        <v>99.082518392409085</v>
      </c>
      <c r="G132" s="11">
        <v>1637092.48</v>
      </c>
      <c r="H132" s="11">
        <v>1637092.48</v>
      </c>
      <c r="I132" s="12">
        <f t="shared" si="11"/>
        <v>100</v>
      </c>
      <c r="J132" s="11">
        <f t="shared" si="15"/>
        <v>6353184.8399999999</v>
      </c>
      <c r="K132" s="11">
        <f t="shared" si="16"/>
        <v>6309915.5600000005</v>
      </c>
      <c r="L132" s="12">
        <f t="shared" si="17"/>
        <v>99.318935603328057</v>
      </c>
    </row>
    <row r="133" spans="1:12" ht="36" customHeight="1" x14ac:dyDescent="0.15">
      <c r="A133" s="44" t="s">
        <v>242</v>
      </c>
      <c r="B133" s="44"/>
      <c r="C133" s="9" t="s">
        <v>243</v>
      </c>
      <c r="D133" s="11">
        <v>18791380</v>
      </c>
      <c r="E133" s="11">
        <v>18465673.649999999</v>
      </c>
      <c r="F133" s="12">
        <f t="shared" si="19"/>
        <v>98.266724689724754</v>
      </c>
      <c r="G133" s="11">
        <v>3624729.61</v>
      </c>
      <c r="H133" s="11">
        <v>3606438.76</v>
      </c>
      <c r="I133" s="12">
        <f t="shared" si="11"/>
        <v>99.495387188342576</v>
      </c>
      <c r="J133" s="11">
        <f t="shared" si="15"/>
        <v>22416109.609999999</v>
      </c>
      <c r="K133" s="11">
        <f t="shared" si="16"/>
        <v>22072112.409999996</v>
      </c>
      <c r="L133" s="12">
        <f t="shared" si="17"/>
        <v>98.465401865065189</v>
      </c>
    </row>
    <row r="134" spans="1:12" ht="22.5" customHeight="1" x14ac:dyDescent="0.15">
      <c r="A134" s="44" t="s">
        <v>244</v>
      </c>
      <c r="B134" s="44"/>
      <c r="C134" s="9" t="s">
        <v>245</v>
      </c>
      <c r="D134" s="11">
        <v>17237260</v>
      </c>
      <c r="E134" s="11">
        <v>17140637.530000001</v>
      </c>
      <c r="F134" s="12">
        <f t="shared" si="19"/>
        <v>99.4394557487675</v>
      </c>
      <c r="G134" s="11">
        <v>1495668</v>
      </c>
      <c r="H134" s="11">
        <v>1172701.52</v>
      </c>
      <c r="I134" s="12">
        <f t="shared" si="11"/>
        <v>78.406539419175914</v>
      </c>
      <c r="J134" s="11">
        <f t="shared" si="15"/>
        <v>18732928</v>
      </c>
      <c r="K134" s="11">
        <f t="shared" si="16"/>
        <v>18313339.050000001</v>
      </c>
      <c r="L134" s="12">
        <f t="shared" si="17"/>
        <v>97.760152870923335</v>
      </c>
    </row>
    <row r="135" spans="1:12" ht="23.25" customHeight="1" x14ac:dyDescent="0.15">
      <c r="A135" s="46" t="s">
        <v>246</v>
      </c>
      <c r="B135" s="46"/>
      <c r="C135" s="9" t="s">
        <v>247</v>
      </c>
      <c r="D135" s="11">
        <v>11130490</v>
      </c>
      <c r="E135" s="11">
        <v>9896397.4299999997</v>
      </c>
      <c r="F135" s="12">
        <f t="shared" si="19"/>
        <v>88.912504570778111</v>
      </c>
      <c r="G135" s="11">
        <v>206000</v>
      </c>
      <c r="H135" s="11">
        <v>44000</v>
      </c>
      <c r="I135" s="12">
        <f t="shared" si="11"/>
        <v>21.359223300970871</v>
      </c>
      <c r="J135" s="11">
        <f t="shared" si="15"/>
        <v>11336490</v>
      </c>
      <c r="K135" s="11">
        <f t="shared" si="16"/>
        <v>9940397.4299999997</v>
      </c>
      <c r="L135" s="12">
        <f t="shared" si="17"/>
        <v>87.684966246166141</v>
      </c>
    </row>
    <row r="136" spans="1:12" ht="24" customHeight="1" x14ac:dyDescent="0.15">
      <c r="A136" s="43" t="s">
        <v>248</v>
      </c>
      <c r="B136" s="43"/>
      <c r="C136" s="10" t="s">
        <v>249</v>
      </c>
      <c r="D136" s="11">
        <v>10798750</v>
      </c>
      <c r="E136" s="11">
        <v>9573708.25</v>
      </c>
      <c r="F136" s="12">
        <f t="shared" si="19"/>
        <v>88.655707836555152</v>
      </c>
      <c r="G136" s="11">
        <v>206000</v>
      </c>
      <c r="H136" s="11">
        <v>44000</v>
      </c>
      <c r="I136" s="12">
        <f t="shared" si="11"/>
        <v>21.359223300970871</v>
      </c>
      <c r="J136" s="11">
        <f t="shared" si="15"/>
        <v>11004750</v>
      </c>
      <c r="K136" s="11">
        <f t="shared" si="16"/>
        <v>9617708.25</v>
      </c>
      <c r="L136" s="12">
        <f t="shared" si="17"/>
        <v>87.395972193825386</v>
      </c>
    </row>
    <row r="137" spans="1:12" ht="19.5" customHeight="1" x14ac:dyDescent="0.15">
      <c r="A137" s="43" t="s">
        <v>250</v>
      </c>
      <c r="B137" s="43"/>
      <c r="C137" s="10" t="s">
        <v>251</v>
      </c>
      <c r="D137" s="11">
        <v>331740</v>
      </c>
      <c r="E137" s="11">
        <v>322689.18</v>
      </c>
      <c r="F137" s="12">
        <f t="shared" si="19"/>
        <v>97.271712787122439</v>
      </c>
      <c r="G137" s="11">
        <v>0</v>
      </c>
      <c r="H137" s="11">
        <v>0</v>
      </c>
      <c r="I137" s="12">
        <v>0</v>
      </c>
      <c r="J137" s="11">
        <f t="shared" si="15"/>
        <v>331740</v>
      </c>
      <c r="K137" s="11">
        <f t="shared" si="16"/>
        <v>322689.18</v>
      </c>
      <c r="L137" s="12">
        <f t="shared" si="17"/>
        <v>97.271712787122439</v>
      </c>
    </row>
    <row r="138" spans="1:12" ht="22.5" customHeight="1" x14ac:dyDescent="0.15">
      <c r="A138" s="46" t="s">
        <v>252</v>
      </c>
      <c r="B138" s="46"/>
      <c r="C138" s="9" t="s">
        <v>253</v>
      </c>
      <c r="D138" s="11">
        <v>1562945</v>
      </c>
      <c r="E138" s="11">
        <v>1506047.86</v>
      </c>
      <c r="F138" s="12">
        <f t="shared" si="19"/>
        <v>96.359619820275185</v>
      </c>
      <c r="G138" s="11">
        <v>4804.04</v>
      </c>
      <c r="H138" s="11">
        <v>4804.04</v>
      </c>
      <c r="I138" s="12">
        <f t="shared" si="11"/>
        <v>100</v>
      </c>
      <c r="J138" s="11">
        <f t="shared" si="15"/>
        <v>1567749.04</v>
      </c>
      <c r="K138" s="11">
        <f t="shared" si="16"/>
        <v>1510851.9000000001</v>
      </c>
      <c r="L138" s="12">
        <f t="shared" si="17"/>
        <v>96.370775006183393</v>
      </c>
    </row>
    <row r="139" spans="1:12" ht="38.25" customHeight="1" x14ac:dyDescent="0.15">
      <c r="A139" s="43" t="s">
        <v>254</v>
      </c>
      <c r="B139" s="43"/>
      <c r="C139" s="10" t="s">
        <v>255</v>
      </c>
      <c r="D139" s="11">
        <v>63900</v>
      </c>
      <c r="E139" s="11">
        <v>51883.35</v>
      </c>
      <c r="F139" s="12">
        <f t="shared" si="19"/>
        <v>81.194600938967127</v>
      </c>
      <c r="G139" s="11">
        <v>4804.04</v>
      </c>
      <c r="H139" s="11">
        <v>4804.04</v>
      </c>
      <c r="I139" s="12">
        <f t="shared" si="11"/>
        <v>100</v>
      </c>
      <c r="J139" s="11">
        <f t="shared" si="15"/>
        <v>68704.039999999994</v>
      </c>
      <c r="K139" s="11">
        <f t="shared" si="16"/>
        <v>56687.39</v>
      </c>
      <c r="L139" s="12">
        <f t="shared" si="17"/>
        <v>82.509543834685701</v>
      </c>
    </row>
    <row r="140" spans="1:12" ht="40.5" customHeight="1" x14ac:dyDescent="0.15">
      <c r="A140" s="43" t="s">
        <v>256</v>
      </c>
      <c r="B140" s="43"/>
      <c r="C140" s="10" t="s">
        <v>257</v>
      </c>
      <c r="D140" s="11">
        <v>1499045</v>
      </c>
      <c r="E140" s="11">
        <v>1454164.51</v>
      </c>
      <c r="F140" s="12">
        <f t="shared" si="19"/>
        <v>97.006061192292421</v>
      </c>
      <c r="G140" s="11">
        <v>0</v>
      </c>
      <c r="H140" s="11">
        <v>0</v>
      </c>
      <c r="I140" s="12">
        <v>0</v>
      </c>
      <c r="J140" s="11">
        <f t="shared" si="15"/>
        <v>1499045</v>
      </c>
      <c r="K140" s="11">
        <f t="shared" si="16"/>
        <v>1454164.51</v>
      </c>
      <c r="L140" s="12">
        <f t="shared" si="17"/>
        <v>97.006061192292421</v>
      </c>
    </row>
    <row r="141" spans="1:12" ht="34.5" customHeight="1" x14ac:dyDescent="0.15">
      <c r="A141" s="44" t="s">
        <v>258</v>
      </c>
      <c r="B141" s="44"/>
      <c r="C141" s="9" t="s">
        <v>259</v>
      </c>
      <c r="D141" s="11">
        <v>1440500</v>
      </c>
      <c r="E141" s="11">
        <v>1357687.36</v>
      </c>
      <c r="F141" s="12">
        <f t="shared" si="19"/>
        <v>94.251118361679971</v>
      </c>
      <c r="G141" s="11">
        <v>0</v>
      </c>
      <c r="H141" s="11">
        <v>0</v>
      </c>
      <c r="I141" s="12">
        <v>0</v>
      </c>
      <c r="J141" s="11">
        <f t="shared" si="15"/>
        <v>1440500</v>
      </c>
      <c r="K141" s="11">
        <f t="shared" si="16"/>
        <v>1357687.36</v>
      </c>
      <c r="L141" s="12">
        <f t="shared" si="17"/>
        <v>94.251118361679971</v>
      </c>
    </row>
    <row r="142" spans="1:12" ht="47.25" customHeight="1" x14ac:dyDescent="0.15">
      <c r="A142" s="46" t="s">
        <v>260</v>
      </c>
      <c r="B142" s="46"/>
      <c r="C142" s="9" t="s">
        <v>261</v>
      </c>
      <c r="D142" s="11">
        <v>1221936</v>
      </c>
      <c r="E142" s="11">
        <v>1221936</v>
      </c>
      <c r="F142" s="12">
        <f t="shared" si="19"/>
        <v>100</v>
      </c>
      <c r="G142" s="11">
        <v>1997464</v>
      </c>
      <c r="H142" s="11">
        <v>1997464</v>
      </c>
      <c r="I142" s="12">
        <f t="shared" si="11"/>
        <v>100</v>
      </c>
      <c r="J142" s="11">
        <f t="shared" si="15"/>
        <v>3219400</v>
      </c>
      <c r="K142" s="11">
        <f t="shared" si="16"/>
        <v>3219400</v>
      </c>
      <c r="L142" s="12">
        <f t="shared" si="17"/>
        <v>100</v>
      </c>
    </row>
    <row r="143" spans="1:12" ht="71.25" customHeight="1" x14ac:dyDescent="0.15">
      <c r="A143" s="43" t="s">
        <v>262</v>
      </c>
      <c r="B143" s="43"/>
      <c r="C143" s="10" t="s">
        <v>263</v>
      </c>
      <c r="D143" s="11">
        <v>389091</v>
      </c>
      <c r="E143" s="11">
        <v>389091</v>
      </c>
      <c r="F143" s="12">
        <f t="shared" si="19"/>
        <v>100</v>
      </c>
      <c r="G143" s="11">
        <v>926933</v>
      </c>
      <c r="H143" s="11">
        <v>926933</v>
      </c>
      <c r="I143" s="12">
        <f t="shared" si="11"/>
        <v>100</v>
      </c>
      <c r="J143" s="11">
        <f t="shared" si="15"/>
        <v>1316024</v>
      </c>
      <c r="K143" s="11">
        <f t="shared" si="16"/>
        <v>1316024</v>
      </c>
      <c r="L143" s="12">
        <f t="shared" si="17"/>
        <v>100</v>
      </c>
    </row>
    <row r="144" spans="1:12" ht="63.75" customHeight="1" x14ac:dyDescent="0.15">
      <c r="A144" s="43" t="s">
        <v>264</v>
      </c>
      <c r="B144" s="43"/>
      <c r="C144" s="10" t="s">
        <v>265</v>
      </c>
      <c r="D144" s="11">
        <v>832845</v>
      </c>
      <c r="E144" s="11">
        <v>832845</v>
      </c>
      <c r="F144" s="12">
        <f t="shared" si="19"/>
        <v>100</v>
      </c>
      <c r="G144" s="11">
        <v>1070531</v>
      </c>
      <c r="H144" s="11">
        <v>1070531</v>
      </c>
      <c r="I144" s="12">
        <f t="shared" si="11"/>
        <v>100</v>
      </c>
      <c r="J144" s="11">
        <f t="shared" si="15"/>
        <v>1903376</v>
      </c>
      <c r="K144" s="11">
        <f t="shared" si="16"/>
        <v>1903376</v>
      </c>
      <c r="L144" s="12">
        <f t="shared" si="17"/>
        <v>100</v>
      </c>
    </row>
    <row r="145" spans="1:12" ht="54" customHeight="1" x14ac:dyDescent="0.15">
      <c r="A145" s="44" t="s">
        <v>266</v>
      </c>
      <c r="B145" s="44"/>
      <c r="C145" s="9" t="s">
        <v>267</v>
      </c>
      <c r="D145" s="11">
        <v>1029785</v>
      </c>
      <c r="E145" s="11">
        <v>750363.26</v>
      </c>
      <c r="F145" s="12">
        <f t="shared" si="19"/>
        <v>72.866011837422377</v>
      </c>
      <c r="G145" s="11">
        <v>522547</v>
      </c>
      <c r="H145" s="11">
        <v>522547</v>
      </c>
      <c r="I145" s="12">
        <f t="shared" si="11"/>
        <v>100</v>
      </c>
      <c r="J145" s="11">
        <f t="shared" si="15"/>
        <v>1552332</v>
      </c>
      <c r="K145" s="11">
        <f t="shared" si="16"/>
        <v>1272910.26</v>
      </c>
      <c r="L145" s="12">
        <f t="shared" si="17"/>
        <v>81.999872449965608</v>
      </c>
    </row>
    <row r="146" spans="1:12" ht="63.75" customHeight="1" x14ac:dyDescent="0.15">
      <c r="A146" s="44" t="s">
        <v>268</v>
      </c>
      <c r="B146" s="44"/>
      <c r="C146" s="9" t="s">
        <v>269</v>
      </c>
      <c r="D146" s="11">
        <v>540556</v>
      </c>
      <c r="E146" s="11">
        <v>540556</v>
      </c>
      <c r="F146" s="12">
        <f t="shared" si="19"/>
        <v>100</v>
      </c>
      <c r="G146" s="11">
        <v>143381</v>
      </c>
      <c r="H146" s="11">
        <v>143342</v>
      </c>
      <c r="I146" s="12">
        <f t="shared" ref="I146" si="20">H146/G146*100</f>
        <v>99.97279974334117</v>
      </c>
      <c r="J146" s="11">
        <f t="shared" si="15"/>
        <v>683937</v>
      </c>
      <c r="K146" s="11">
        <f t="shared" si="16"/>
        <v>683898</v>
      </c>
      <c r="L146" s="12">
        <f t="shared" si="17"/>
        <v>99.994297720404063</v>
      </c>
    </row>
    <row r="147" spans="1:12" ht="15.75" customHeight="1" x14ac:dyDescent="0.15">
      <c r="A147" s="45" t="s">
        <v>270</v>
      </c>
      <c r="B147" s="45"/>
      <c r="C147" s="9" t="s">
        <v>271</v>
      </c>
      <c r="D147" s="16">
        <f>SUM(D148+D149+D150)</f>
        <v>45675350.519999996</v>
      </c>
      <c r="E147" s="16">
        <f t="shared" ref="E147:H147" si="21">SUM(E148+E149+E150)</f>
        <v>43911688.57</v>
      </c>
      <c r="F147" s="20">
        <f t="shared" si="19"/>
        <v>96.138700787358516</v>
      </c>
      <c r="G147" s="28">
        <f t="shared" si="21"/>
        <v>36420883.200000003</v>
      </c>
      <c r="H147" s="28">
        <f t="shared" si="21"/>
        <v>29051651.93</v>
      </c>
      <c r="I147" s="20">
        <f t="shared" ref="I147:I174" si="22">H147/G147*100</f>
        <v>79.766467415046094</v>
      </c>
      <c r="J147" s="28">
        <f t="shared" si="15"/>
        <v>82096233.719999999</v>
      </c>
      <c r="K147" s="28">
        <f t="shared" si="16"/>
        <v>72963340.5</v>
      </c>
      <c r="L147" s="20">
        <f t="shared" si="17"/>
        <v>88.875380993543587</v>
      </c>
    </row>
    <row r="148" spans="1:12" ht="24" customHeight="1" x14ac:dyDescent="0.15">
      <c r="A148" s="44" t="s">
        <v>272</v>
      </c>
      <c r="B148" s="44"/>
      <c r="C148" s="9" t="s">
        <v>273</v>
      </c>
      <c r="D148" s="11">
        <v>0</v>
      </c>
      <c r="E148" s="11">
        <v>0</v>
      </c>
      <c r="F148" s="12">
        <v>0</v>
      </c>
      <c r="G148" s="11">
        <v>765300</v>
      </c>
      <c r="H148" s="11">
        <v>0</v>
      </c>
      <c r="I148" s="12">
        <f t="shared" si="22"/>
        <v>0</v>
      </c>
      <c r="J148" s="11">
        <f t="shared" si="15"/>
        <v>765300</v>
      </c>
      <c r="K148" s="11">
        <f t="shared" si="16"/>
        <v>0</v>
      </c>
      <c r="L148" s="12">
        <f t="shared" si="17"/>
        <v>0</v>
      </c>
    </row>
    <row r="149" spans="1:12" ht="22.5" customHeight="1" x14ac:dyDescent="0.15">
      <c r="A149" s="46" t="s">
        <v>274</v>
      </c>
      <c r="B149" s="46"/>
      <c r="C149" s="9" t="s">
        <v>275</v>
      </c>
      <c r="D149" s="11">
        <v>3314118.62</v>
      </c>
      <c r="E149" s="11">
        <v>3314118.62</v>
      </c>
      <c r="F149" s="12">
        <f t="shared" si="19"/>
        <v>100</v>
      </c>
      <c r="G149" s="11">
        <v>0</v>
      </c>
      <c r="H149" s="11">
        <v>0</v>
      </c>
      <c r="I149" s="12">
        <v>0</v>
      </c>
      <c r="J149" s="11">
        <f t="shared" si="15"/>
        <v>3314118.62</v>
      </c>
      <c r="K149" s="11">
        <f t="shared" si="16"/>
        <v>3314118.62</v>
      </c>
      <c r="L149" s="12">
        <f t="shared" si="17"/>
        <v>100</v>
      </c>
    </row>
    <row r="150" spans="1:12" ht="25.5" customHeight="1" x14ac:dyDescent="0.15">
      <c r="A150" s="46" t="s">
        <v>276</v>
      </c>
      <c r="B150" s="46"/>
      <c r="C150" s="9" t="s">
        <v>277</v>
      </c>
      <c r="D150" s="11">
        <v>42361231.899999999</v>
      </c>
      <c r="E150" s="11">
        <v>40597569.950000003</v>
      </c>
      <c r="F150" s="12">
        <f t="shared" si="19"/>
        <v>95.836613169882824</v>
      </c>
      <c r="G150" s="11">
        <v>35655583.200000003</v>
      </c>
      <c r="H150" s="11">
        <v>29051651.93</v>
      </c>
      <c r="I150" s="12">
        <f t="shared" si="22"/>
        <v>81.47854928369253</v>
      </c>
      <c r="J150" s="11">
        <f t="shared" si="15"/>
        <v>78016815.099999994</v>
      </c>
      <c r="K150" s="11">
        <f t="shared" si="16"/>
        <v>69649221.879999995</v>
      </c>
      <c r="L150" s="12">
        <f t="shared" si="17"/>
        <v>89.274628540943851</v>
      </c>
    </row>
    <row r="151" spans="1:12" ht="25.5" customHeight="1" x14ac:dyDescent="0.15">
      <c r="A151" s="45" t="s">
        <v>278</v>
      </c>
      <c r="B151" s="45"/>
      <c r="C151" s="9" t="s">
        <v>279</v>
      </c>
      <c r="D151" s="17">
        <f>SUM(D152+D157+D158+D172+D175)</f>
        <v>43004360</v>
      </c>
      <c r="E151" s="17">
        <f t="shared" ref="E151:H151" si="23">SUM(E152+E157+E158+E172+E175)</f>
        <v>41773747.919999994</v>
      </c>
      <c r="F151" s="20">
        <f t="shared" si="19"/>
        <v>97.138401594629002</v>
      </c>
      <c r="G151" s="30">
        <f t="shared" si="23"/>
        <v>3414779.12</v>
      </c>
      <c r="H151" s="30">
        <f t="shared" si="23"/>
        <v>3161164.07</v>
      </c>
      <c r="I151" s="20">
        <f t="shared" si="22"/>
        <v>92.573017431358778</v>
      </c>
      <c r="J151" s="28">
        <f t="shared" si="15"/>
        <v>46419139.119999997</v>
      </c>
      <c r="K151" s="28">
        <f t="shared" si="16"/>
        <v>44934911.989999995</v>
      </c>
      <c r="L151" s="20">
        <f t="shared" si="17"/>
        <v>96.802553519652605</v>
      </c>
    </row>
    <row r="152" spans="1:12" ht="50.25" customHeight="1" x14ac:dyDescent="0.15">
      <c r="A152" s="46" t="s">
        <v>280</v>
      </c>
      <c r="B152" s="46"/>
      <c r="C152" s="9" t="s">
        <v>281</v>
      </c>
      <c r="D152" s="11">
        <f>SUM(D153+D154+D155+D156)</f>
        <v>3625000</v>
      </c>
      <c r="E152" s="11">
        <f>SUM(E153+E154+E155+E156)</f>
        <v>3467864.04</v>
      </c>
      <c r="F152" s="12">
        <f t="shared" si="19"/>
        <v>95.665214896551717</v>
      </c>
      <c r="G152" s="11">
        <v>0</v>
      </c>
      <c r="H152" s="11">
        <v>0</v>
      </c>
      <c r="I152" s="12">
        <v>0</v>
      </c>
      <c r="J152" s="11">
        <f t="shared" si="15"/>
        <v>3625000</v>
      </c>
      <c r="K152" s="11">
        <f t="shared" si="16"/>
        <v>3467864.04</v>
      </c>
      <c r="L152" s="12">
        <f t="shared" si="17"/>
        <v>95.665214896551717</v>
      </c>
    </row>
    <row r="153" spans="1:12" ht="31.5" customHeight="1" x14ac:dyDescent="0.15">
      <c r="A153" s="43" t="s">
        <v>282</v>
      </c>
      <c r="B153" s="43"/>
      <c r="C153" s="10" t="s">
        <v>283</v>
      </c>
      <c r="D153" s="11">
        <v>25000</v>
      </c>
      <c r="E153" s="11">
        <v>18515.080000000002</v>
      </c>
      <c r="F153" s="12">
        <f t="shared" si="19"/>
        <v>74.060320000000004</v>
      </c>
      <c r="G153" s="11">
        <v>0</v>
      </c>
      <c r="H153" s="11">
        <v>0</v>
      </c>
      <c r="I153" s="12">
        <v>0</v>
      </c>
      <c r="J153" s="11">
        <f t="shared" si="15"/>
        <v>25000</v>
      </c>
      <c r="K153" s="11">
        <f t="shared" si="16"/>
        <v>18515.080000000002</v>
      </c>
      <c r="L153" s="12">
        <f t="shared" si="17"/>
        <v>74.060320000000004</v>
      </c>
    </row>
    <row r="154" spans="1:12" ht="25.5" customHeight="1" x14ac:dyDescent="0.15">
      <c r="A154" s="43" t="s">
        <v>284</v>
      </c>
      <c r="B154" s="43"/>
      <c r="C154" s="10" t="s">
        <v>285</v>
      </c>
      <c r="D154" s="11">
        <v>600000</v>
      </c>
      <c r="E154" s="11">
        <v>478110.96</v>
      </c>
      <c r="F154" s="12">
        <f t="shared" si="19"/>
        <v>79.685159999999996</v>
      </c>
      <c r="G154" s="11">
        <v>0</v>
      </c>
      <c r="H154" s="11">
        <v>0</v>
      </c>
      <c r="I154" s="12">
        <v>0</v>
      </c>
      <c r="J154" s="11">
        <f t="shared" si="15"/>
        <v>600000</v>
      </c>
      <c r="K154" s="11">
        <f t="shared" si="16"/>
        <v>478110.96</v>
      </c>
      <c r="L154" s="12">
        <f t="shared" si="17"/>
        <v>79.685159999999996</v>
      </c>
    </row>
    <row r="155" spans="1:12" ht="43.5" customHeight="1" x14ac:dyDescent="0.15">
      <c r="A155" s="43" t="s">
        <v>286</v>
      </c>
      <c r="B155" s="43"/>
      <c r="C155" s="10" t="s">
        <v>287</v>
      </c>
      <c r="D155" s="11">
        <v>2500000</v>
      </c>
      <c r="E155" s="11">
        <v>2471238</v>
      </c>
      <c r="F155" s="12">
        <f t="shared" si="19"/>
        <v>98.849519999999998</v>
      </c>
      <c r="G155" s="11">
        <v>0</v>
      </c>
      <c r="H155" s="11">
        <v>0</v>
      </c>
      <c r="I155" s="12">
        <v>0</v>
      </c>
      <c r="J155" s="11">
        <f t="shared" si="15"/>
        <v>2500000</v>
      </c>
      <c r="K155" s="11">
        <f t="shared" si="16"/>
        <v>2471238</v>
      </c>
      <c r="L155" s="12">
        <f t="shared" si="17"/>
        <v>98.849519999999998</v>
      </c>
    </row>
    <row r="156" spans="1:12" ht="36.75" customHeight="1" x14ac:dyDescent="0.15">
      <c r="A156" s="43" t="s">
        <v>288</v>
      </c>
      <c r="B156" s="43"/>
      <c r="C156" s="10" t="s">
        <v>289</v>
      </c>
      <c r="D156" s="11">
        <v>500000</v>
      </c>
      <c r="E156" s="11">
        <v>500000</v>
      </c>
      <c r="F156" s="12">
        <f t="shared" si="19"/>
        <v>100</v>
      </c>
      <c r="G156" s="11">
        <v>0</v>
      </c>
      <c r="H156" s="11">
        <v>0</v>
      </c>
      <c r="I156" s="12">
        <v>0</v>
      </c>
      <c r="J156" s="11">
        <f t="shared" ref="J156:J185" si="24">SUM(D156+G156)</f>
        <v>500000</v>
      </c>
      <c r="K156" s="11">
        <f t="shared" ref="K156:K185" si="25">SUM(E156+H156)</f>
        <v>500000</v>
      </c>
      <c r="L156" s="12">
        <f t="shared" si="17"/>
        <v>100</v>
      </c>
    </row>
    <row r="157" spans="1:12" ht="34.5" customHeight="1" x14ac:dyDescent="0.15">
      <c r="A157" s="44" t="s">
        <v>290</v>
      </c>
      <c r="B157" s="44"/>
      <c r="C157" s="9" t="s">
        <v>291</v>
      </c>
      <c r="D157" s="11">
        <v>1375400</v>
      </c>
      <c r="E157" s="11">
        <v>1375225.45</v>
      </c>
      <c r="F157" s="12">
        <f t="shared" si="19"/>
        <v>99.987309146430121</v>
      </c>
      <c r="G157" s="11">
        <v>0</v>
      </c>
      <c r="H157" s="11">
        <v>0</v>
      </c>
      <c r="I157" s="12">
        <v>0</v>
      </c>
      <c r="J157" s="11">
        <f t="shared" si="24"/>
        <v>1375400</v>
      </c>
      <c r="K157" s="11">
        <f t="shared" si="25"/>
        <v>1375225.45</v>
      </c>
      <c r="L157" s="12">
        <f t="shared" si="17"/>
        <v>99.987309146430121</v>
      </c>
    </row>
    <row r="158" spans="1:12" ht="52.5" customHeight="1" x14ac:dyDescent="0.15">
      <c r="A158" s="46" t="s">
        <v>292</v>
      </c>
      <c r="B158" s="46"/>
      <c r="C158" s="9" t="s">
        <v>293</v>
      </c>
      <c r="D158" s="11">
        <f>SUM(D159+D160+D161+D163+D165+D167+D168+D169+D170)</f>
        <v>28942960</v>
      </c>
      <c r="E158" s="11">
        <f>SUM(E159+E160+E161+E163+E165+E167+E168+E169+E170)</f>
        <v>27997110.279999997</v>
      </c>
      <c r="F158" s="11">
        <f t="shared" ref="F158:H158" si="26">SUM(F159+F160+F161+F163+F165+F167+F168+F169+F170)</f>
        <v>859.4209834186903</v>
      </c>
      <c r="G158" s="11">
        <f t="shared" si="26"/>
        <v>1851363.98</v>
      </c>
      <c r="H158" s="11">
        <f t="shared" si="26"/>
        <v>1597748.93</v>
      </c>
      <c r="I158" s="12">
        <f t="shared" si="22"/>
        <v>86.301178334473164</v>
      </c>
      <c r="J158" s="11">
        <f t="shared" si="24"/>
        <v>30794323.98</v>
      </c>
      <c r="K158" s="11">
        <f t="shared" si="25"/>
        <v>29594859.209999997</v>
      </c>
      <c r="L158" s="12">
        <f t="shared" si="17"/>
        <v>96.104916052779672</v>
      </c>
    </row>
    <row r="159" spans="1:12" ht="53.25" customHeight="1" x14ac:dyDescent="0.15">
      <c r="A159" s="43" t="s">
        <v>294</v>
      </c>
      <c r="B159" s="43"/>
      <c r="C159" s="10" t="s">
        <v>295</v>
      </c>
      <c r="D159" s="11">
        <v>18609333</v>
      </c>
      <c r="E159" s="11">
        <v>17877539.82</v>
      </c>
      <c r="F159" s="12">
        <f t="shared" si="19"/>
        <v>96.067601240732273</v>
      </c>
      <c r="G159" s="11">
        <v>1683226.1</v>
      </c>
      <c r="H159" s="11">
        <v>1430400.96</v>
      </c>
      <c r="I159" s="12">
        <f t="shared" si="22"/>
        <v>84.979727916528859</v>
      </c>
      <c r="J159" s="11">
        <f t="shared" si="24"/>
        <v>20292559.100000001</v>
      </c>
      <c r="K159" s="11">
        <f t="shared" si="25"/>
        <v>19307940.780000001</v>
      </c>
      <c r="L159" s="12">
        <f t="shared" si="17"/>
        <v>95.147884921029984</v>
      </c>
    </row>
    <row r="160" spans="1:12" ht="25.5" customHeight="1" x14ac:dyDescent="0.15">
      <c r="A160" s="43" t="s">
        <v>296</v>
      </c>
      <c r="B160" s="43"/>
      <c r="C160" s="10" t="s">
        <v>297</v>
      </c>
      <c r="D160" s="11">
        <v>5140388</v>
      </c>
      <c r="E160" s="11">
        <v>5063365.9800000004</v>
      </c>
      <c r="F160" s="12">
        <f t="shared" si="19"/>
        <v>98.501630227134612</v>
      </c>
      <c r="G160" s="11">
        <v>120313.88</v>
      </c>
      <c r="H160" s="11">
        <v>119523.97</v>
      </c>
      <c r="I160" s="12">
        <f t="shared" si="22"/>
        <v>99.343458959182428</v>
      </c>
      <c r="J160" s="11">
        <f t="shared" si="24"/>
        <v>5260701.88</v>
      </c>
      <c r="K160" s="11">
        <f t="shared" si="25"/>
        <v>5182889.95</v>
      </c>
      <c r="L160" s="12">
        <f t="shared" si="17"/>
        <v>98.520883110753275</v>
      </c>
    </row>
    <row r="161" spans="1:12" ht="28.5" customHeight="1" x14ac:dyDescent="0.15">
      <c r="A161" s="46" t="s">
        <v>298</v>
      </c>
      <c r="B161" s="46"/>
      <c r="C161" s="9" t="s">
        <v>299</v>
      </c>
      <c r="D161" s="11">
        <v>326163</v>
      </c>
      <c r="E161" s="11">
        <v>295530.59000000003</v>
      </c>
      <c r="F161" s="12">
        <f t="shared" si="19"/>
        <v>90.608251089179348</v>
      </c>
      <c r="G161" s="11">
        <v>0</v>
      </c>
      <c r="H161" s="11">
        <v>0</v>
      </c>
      <c r="I161" s="12">
        <v>0</v>
      </c>
      <c r="J161" s="11">
        <f t="shared" si="24"/>
        <v>326163</v>
      </c>
      <c r="K161" s="11">
        <f t="shared" si="25"/>
        <v>295530.59000000003</v>
      </c>
      <c r="L161" s="12">
        <f t="shared" si="17"/>
        <v>90.608251089179348</v>
      </c>
    </row>
    <row r="162" spans="1:12" ht="26.25" customHeight="1" x14ac:dyDescent="0.15">
      <c r="A162" s="43" t="s">
        <v>300</v>
      </c>
      <c r="B162" s="43"/>
      <c r="C162" s="10" t="s">
        <v>301</v>
      </c>
      <c r="D162" s="11">
        <v>326163</v>
      </c>
      <c r="E162" s="11">
        <v>295530.59000000003</v>
      </c>
      <c r="F162" s="12">
        <f t="shared" si="19"/>
        <v>90.608251089179348</v>
      </c>
      <c r="G162" s="11">
        <v>0</v>
      </c>
      <c r="H162" s="11">
        <v>0</v>
      </c>
      <c r="I162" s="12">
        <v>0</v>
      </c>
      <c r="J162" s="11">
        <f t="shared" si="24"/>
        <v>326163</v>
      </c>
      <c r="K162" s="11">
        <f t="shared" si="25"/>
        <v>295530.59000000003</v>
      </c>
      <c r="L162" s="12">
        <f t="shared" si="17"/>
        <v>90.608251089179348</v>
      </c>
    </row>
    <row r="163" spans="1:12" ht="24.75" customHeight="1" x14ac:dyDescent="0.15">
      <c r="A163" s="46" t="s">
        <v>302</v>
      </c>
      <c r="B163" s="46"/>
      <c r="C163" s="9" t="s">
        <v>303</v>
      </c>
      <c r="D163" s="11">
        <v>2179376</v>
      </c>
      <c r="E163" s="11">
        <v>2152629.15</v>
      </c>
      <c r="F163" s="12">
        <f t="shared" si="19"/>
        <v>98.77272898297494</v>
      </c>
      <c r="G163" s="11">
        <v>47824</v>
      </c>
      <c r="H163" s="11">
        <v>47824</v>
      </c>
      <c r="I163" s="12">
        <f t="shared" si="22"/>
        <v>100</v>
      </c>
      <c r="J163" s="11">
        <f t="shared" si="24"/>
        <v>2227200</v>
      </c>
      <c r="K163" s="11">
        <f t="shared" si="25"/>
        <v>2200453.15</v>
      </c>
      <c r="L163" s="12">
        <f t="shared" si="17"/>
        <v>98.799081806752866</v>
      </c>
    </row>
    <row r="164" spans="1:12" ht="21.75" customHeight="1" x14ac:dyDescent="0.15">
      <c r="A164" s="43" t="s">
        <v>304</v>
      </c>
      <c r="B164" s="43"/>
      <c r="C164" s="10" t="s">
        <v>305</v>
      </c>
      <c r="D164" s="11">
        <v>2179376</v>
      </c>
      <c r="E164" s="11">
        <v>2152629.15</v>
      </c>
      <c r="F164" s="12">
        <f t="shared" si="19"/>
        <v>98.77272898297494</v>
      </c>
      <c r="G164" s="11">
        <v>47824</v>
      </c>
      <c r="H164" s="11">
        <v>47824</v>
      </c>
      <c r="I164" s="12">
        <f t="shared" si="22"/>
        <v>100</v>
      </c>
      <c r="J164" s="11">
        <f t="shared" si="24"/>
        <v>2227200</v>
      </c>
      <c r="K164" s="11">
        <f t="shared" si="25"/>
        <v>2200453.15</v>
      </c>
      <c r="L164" s="12">
        <f t="shared" si="17"/>
        <v>98.799081806752866</v>
      </c>
    </row>
    <row r="165" spans="1:12" ht="26.25" customHeight="1" x14ac:dyDescent="0.15">
      <c r="A165" s="46" t="s">
        <v>306</v>
      </c>
      <c r="B165" s="46"/>
      <c r="C165" s="9" t="s">
        <v>307</v>
      </c>
      <c r="D165" s="11">
        <v>225000</v>
      </c>
      <c r="E165" s="11">
        <v>199557.16</v>
      </c>
      <c r="F165" s="12">
        <f t="shared" si="19"/>
        <v>88.692071111111119</v>
      </c>
      <c r="G165" s="11">
        <v>0</v>
      </c>
      <c r="H165" s="11">
        <v>0</v>
      </c>
      <c r="I165" s="12">
        <v>0</v>
      </c>
      <c r="J165" s="11">
        <f t="shared" si="24"/>
        <v>225000</v>
      </c>
      <c r="K165" s="11">
        <f t="shared" si="25"/>
        <v>199557.16</v>
      </c>
      <c r="L165" s="12">
        <f t="shared" si="17"/>
        <v>88.692071111111119</v>
      </c>
    </row>
    <row r="166" spans="1:12" ht="18" customHeight="1" x14ac:dyDescent="0.15">
      <c r="A166" s="43" t="s">
        <v>308</v>
      </c>
      <c r="B166" s="43"/>
      <c r="C166" s="10" t="s">
        <v>309</v>
      </c>
      <c r="D166" s="11">
        <v>225000</v>
      </c>
      <c r="E166" s="11">
        <v>199557.16</v>
      </c>
      <c r="F166" s="12">
        <f t="shared" si="19"/>
        <v>88.692071111111119</v>
      </c>
      <c r="G166" s="11">
        <v>0</v>
      </c>
      <c r="H166" s="11">
        <v>0</v>
      </c>
      <c r="I166" s="12">
        <v>0</v>
      </c>
      <c r="J166" s="11">
        <f t="shared" si="24"/>
        <v>225000</v>
      </c>
      <c r="K166" s="11">
        <f t="shared" si="25"/>
        <v>199557.16</v>
      </c>
      <c r="L166" s="12">
        <f t="shared" si="17"/>
        <v>88.692071111111119</v>
      </c>
    </row>
    <row r="167" spans="1:12" ht="66" customHeight="1" x14ac:dyDescent="0.15">
      <c r="A167" s="44" t="s">
        <v>310</v>
      </c>
      <c r="B167" s="44"/>
      <c r="C167" s="9" t="s">
        <v>311</v>
      </c>
      <c r="D167" s="11">
        <v>1200000</v>
      </c>
      <c r="E167" s="11">
        <v>1173060</v>
      </c>
      <c r="F167" s="12">
        <f t="shared" si="19"/>
        <v>97.75500000000001</v>
      </c>
      <c r="G167" s="11">
        <v>0</v>
      </c>
      <c r="H167" s="11">
        <v>0</v>
      </c>
      <c r="I167" s="12">
        <v>0</v>
      </c>
      <c r="J167" s="11">
        <f t="shared" si="24"/>
        <v>1200000</v>
      </c>
      <c r="K167" s="11">
        <f t="shared" si="25"/>
        <v>1173060</v>
      </c>
      <c r="L167" s="12">
        <f t="shared" si="17"/>
        <v>97.75500000000001</v>
      </c>
    </row>
    <row r="168" spans="1:12" ht="80.25" customHeight="1" x14ac:dyDescent="0.15">
      <c r="A168" s="44" t="s">
        <v>312</v>
      </c>
      <c r="B168" s="44"/>
      <c r="C168" s="9" t="s">
        <v>313</v>
      </c>
      <c r="D168" s="11">
        <v>642700</v>
      </c>
      <c r="E168" s="11">
        <v>640582.16</v>
      </c>
      <c r="F168" s="12">
        <f t="shared" si="19"/>
        <v>99.670477672319905</v>
      </c>
      <c r="G168" s="11">
        <v>0</v>
      </c>
      <c r="H168" s="11">
        <v>0</v>
      </c>
      <c r="I168" s="12">
        <v>0</v>
      </c>
      <c r="J168" s="11">
        <f t="shared" si="24"/>
        <v>642700</v>
      </c>
      <c r="K168" s="11">
        <f t="shared" si="25"/>
        <v>640582.16</v>
      </c>
      <c r="L168" s="12">
        <f t="shared" si="17"/>
        <v>99.670477672319905</v>
      </c>
    </row>
    <row r="169" spans="1:12" ht="77.25" customHeight="1" x14ac:dyDescent="0.15">
      <c r="A169" s="44" t="s">
        <v>314</v>
      </c>
      <c r="B169" s="44"/>
      <c r="C169" s="9" t="s">
        <v>315</v>
      </c>
      <c r="D169" s="11">
        <v>200000</v>
      </c>
      <c r="E169" s="11">
        <v>182216.47</v>
      </c>
      <c r="F169" s="12">
        <f t="shared" si="19"/>
        <v>91.108235000000008</v>
      </c>
      <c r="G169" s="11">
        <v>0</v>
      </c>
      <c r="H169" s="11">
        <v>0</v>
      </c>
      <c r="I169" s="12">
        <v>0</v>
      </c>
      <c r="J169" s="11">
        <f t="shared" si="24"/>
        <v>200000</v>
      </c>
      <c r="K169" s="11">
        <f t="shared" si="25"/>
        <v>182216.47</v>
      </c>
      <c r="L169" s="12">
        <f t="shared" si="17"/>
        <v>91.108235000000008</v>
      </c>
    </row>
    <row r="170" spans="1:12" ht="27.75" customHeight="1" x14ac:dyDescent="0.15">
      <c r="A170" s="46" t="s">
        <v>316</v>
      </c>
      <c r="B170" s="46"/>
      <c r="C170" s="9" t="s">
        <v>317</v>
      </c>
      <c r="D170" s="11">
        <v>420000</v>
      </c>
      <c r="E170" s="11">
        <v>412628.95</v>
      </c>
      <c r="F170" s="12">
        <f t="shared" si="19"/>
        <v>98.244988095238099</v>
      </c>
      <c r="G170" s="11">
        <v>0</v>
      </c>
      <c r="H170" s="11">
        <v>0</v>
      </c>
      <c r="I170" s="12">
        <v>0</v>
      </c>
      <c r="J170" s="11">
        <f t="shared" si="24"/>
        <v>420000</v>
      </c>
      <c r="K170" s="11">
        <f t="shared" si="25"/>
        <v>412628.95</v>
      </c>
      <c r="L170" s="12">
        <f t="shared" si="17"/>
        <v>98.244988095238099</v>
      </c>
    </row>
    <row r="171" spans="1:12" ht="52.5" customHeight="1" x14ac:dyDescent="0.15">
      <c r="A171" s="43" t="s">
        <v>318</v>
      </c>
      <c r="B171" s="43"/>
      <c r="C171" s="10" t="s">
        <v>319</v>
      </c>
      <c r="D171" s="11">
        <v>420000</v>
      </c>
      <c r="E171" s="11">
        <v>412628.95</v>
      </c>
      <c r="F171" s="12">
        <f t="shared" si="19"/>
        <v>98.244988095238099</v>
      </c>
      <c r="G171" s="11">
        <v>0</v>
      </c>
      <c r="H171" s="11">
        <v>0</v>
      </c>
      <c r="I171" s="12">
        <v>0</v>
      </c>
      <c r="J171" s="11">
        <f t="shared" si="24"/>
        <v>420000</v>
      </c>
      <c r="K171" s="11">
        <f t="shared" si="25"/>
        <v>412628.95</v>
      </c>
      <c r="L171" s="12">
        <f t="shared" si="17"/>
        <v>98.244988095238099</v>
      </c>
    </row>
    <row r="172" spans="1:12" ht="51.75" customHeight="1" x14ac:dyDescent="0.15">
      <c r="A172" s="46" t="s">
        <v>320</v>
      </c>
      <c r="B172" s="46"/>
      <c r="C172" s="9" t="s">
        <v>321</v>
      </c>
      <c r="D172" s="11">
        <v>0</v>
      </c>
      <c r="E172" s="11">
        <v>0</v>
      </c>
      <c r="F172" s="12">
        <v>0</v>
      </c>
      <c r="G172" s="11">
        <v>1563415.14</v>
      </c>
      <c r="H172" s="11">
        <v>1563415.14</v>
      </c>
      <c r="I172" s="12">
        <f t="shared" si="22"/>
        <v>100</v>
      </c>
      <c r="J172" s="11">
        <f t="shared" si="24"/>
        <v>1563415.14</v>
      </c>
      <c r="K172" s="11">
        <f t="shared" si="25"/>
        <v>1563415.14</v>
      </c>
      <c r="L172" s="12">
        <f t="shared" si="17"/>
        <v>100</v>
      </c>
    </row>
    <row r="173" spans="1:12" ht="255" customHeight="1" x14ac:dyDescent="0.15">
      <c r="A173" s="43" t="s">
        <v>322</v>
      </c>
      <c r="B173" s="43"/>
      <c r="C173" s="10" t="s">
        <v>323</v>
      </c>
      <c r="D173" s="11">
        <v>0</v>
      </c>
      <c r="E173" s="11">
        <v>0</v>
      </c>
      <c r="F173" s="12">
        <v>0</v>
      </c>
      <c r="G173" s="11">
        <v>854262.57</v>
      </c>
      <c r="H173" s="11">
        <v>854262.57</v>
      </c>
      <c r="I173" s="12">
        <f t="shared" si="22"/>
        <v>100</v>
      </c>
      <c r="J173" s="11">
        <f t="shared" si="24"/>
        <v>854262.57</v>
      </c>
      <c r="K173" s="11">
        <f t="shared" si="25"/>
        <v>854262.57</v>
      </c>
      <c r="L173" s="12">
        <f t="shared" si="17"/>
        <v>100</v>
      </c>
    </row>
    <row r="174" spans="1:12" ht="302.25" customHeight="1" x14ac:dyDescent="0.15">
      <c r="A174" s="43" t="s">
        <v>324</v>
      </c>
      <c r="B174" s="43"/>
      <c r="C174" s="10" t="s">
        <v>325</v>
      </c>
      <c r="D174" s="11">
        <v>0</v>
      </c>
      <c r="E174" s="11">
        <v>0</v>
      </c>
      <c r="F174" s="12">
        <v>0</v>
      </c>
      <c r="G174" s="11">
        <v>709152.57</v>
      </c>
      <c r="H174" s="11">
        <v>709152.57</v>
      </c>
      <c r="I174" s="12">
        <f t="shared" si="22"/>
        <v>100</v>
      </c>
      <c r="J174" s="11">
        <f t="shared" si="24"/>
        <v>709152.57</v>
      </c>
      <c r="K174" s="11">
        <f t="shared" si="25"/>
        <v>709152.57</v>
      </c>
      <c r="L174" s="12">
        <f t="shared" si="17"/>
        <v>100</v>
      </c>
    </row>
    <row r="175" spans="1:12" ht="19.5" customHeight="1" x14ac:dyDescent="0.15">
      <c r="A175" s="46" t="s">
        <v>326</v>
      </c>
      <c r="B175" s="46"/>
      <c r="C175" s="32" t="s">
        <v>327</v>
      </c>
      <c r="D175" s="33">
        <v>9061000</v>
      </c>
      <c r="E175" s="33">
        <v>8933548.1500000004</v>
      </c>
      <c r="F175" s="12">
        <f t="shared" si="19"/>
        <v>98.593401942390472</v>
      </c>
      <c r="G175" s="11">
        <v>0</v>
      </c>
      <c r="H175" s="11">
        <v>0</v>
      </c>
      <c r="I175" s="12">
        <v>0</v>
      </c>
      <c r="J175" s="11">
        <f t="shared" si="24"/>
        <v>9061000</v>
      </c>
      <c r="K175" s="11">
        <f t="shared" si="25"/>
        <v>8933548.1500000004</v>
      </c>
      <c r="L175" s="12">
        <f t="shared" si="17"/>
        <v>98.593401942390472</v>
      </c>
    </row>
    <row r="176" spans="1:12" ht="16.5" customHeight="1" x14ac:dyDescent="0.15">
      <c r="A176" s="45" t="s">
        <v>328</v>
      </c>
      <c r="B176" s="45"/>
      <c r="C176" s="9" t="s">
        <v>329</v>
      </c>
      <c r="D176" s="28">
        <f>SUM(D177+D178+D179+D180+D181)</f>
        <v>28246594</v>
      </c>
      <c r="E176" s="28">
        <f t="shared" ref="E176:H176" si="27">SUM(E177+E178+E179+E180+E181)</f>
        <v>27197904.439999998</v>
      </c>
      <c r="F176" s="20">
        <f t="shared" si="19"/>
        <v>96.287376948880976</v>
      </c>
      <c r="G176" s="28">
        <f t="shared" si="27"/>
        <v>1498655.74</v>
      </c>
      <c r="H176" s="28">
        <f t="shared" si="27"/>
        <v>1456004.63</v>
      </c>
      <c r="I176" s="20">
        <f t="shared" ref="I176:I182" si="28">H176/G176*100</f>
        <v>97.154042195174185</v>
      </c>
      <c r="J176" s="28">
        <f t="shared" si="24"/>
        <v>29745249.739999998</v>
      </c>
      <c r="K176" s="28">
        <f t="shared" si="25"/>
        <v>28653909.069999997</v>
      </c>
      <c r="L176" s="20">
        <f t="shared" si="17"/>
        <v>96.331042167945157</v>
      </c>
    </row>
    <row r="177" spans="1:12" ht="16.5" customHeight="1" x14ac:dyDescent="0.15">
      <c r="A177" s="44" t="s">
        <v>330</v>
      </c>
      <c r="B177" s="44"/>
      <c r="C177" s="9" t="s">
        <v>331</v>
      </c>
      <c r="D177" s="11">
        <v>1912580</v>
      </c>
      <c r="E177" s="11">
        <v>1862981.26</v>
      </c>
      <c r="F177" s="12">
        <f t="shared" si="19"/>
        <v>97.406710307542681</v>
      </c>
      <c r="G177" s="11">
        <v>253103.04</v>
      </c>
      <c r="H177" s="11">
        <v>243395.15</v>
      </c>
      <c r="I177" s="12">
        <f t="shared" si="28"/>
        <v>96.164451442384873</v>
      </c>
      <c r="J177" s="11">
        <f t="shared" si="24"/>
        <v>2165683.04</v>
      </c>
      <c r="K177" s="11">
        <f t="shared" si="25"/>
        <v>2106376.41</v>
      </c>
      <c r="L177" s="12">
        <f t="shared" si="17"/>
        <v>97.261527707212409</v>
      </c>
    </row>
    <row r="178" spans="1:12" ht="15" customHeight="1" x14ac:dyDescent="0.15">
      <c r="A178" s="44" t="s">
        <v>332</v>
      </c>
      <c r="B178" s="44"/>
      <c r="C178" s="9" t="s">
        <v>333</v>
      </c>
      <c r="D178" s="11">
        <v>5644306</v>
      </c>
      <c r="E178" s="11">
        <v>5449333.0700000003</v>
      </c>
      <c r="F178" s="12">
        <f t="shared" si="19"/>
        <v>96.545670450893354</v>
      </c>
      <c r="G178" s="11">
        <v>133296.70000000001</v>
      </c>
      <c r="H178" s="11">
        <v>132295.70000000001</v>
      </c>
      <c r="I178" s="12">
        <f t="shared" si="28"/>
        <v>99.249043674749643</v>
      </c>
      <c r="J178" s="11">
        <f t="shared" si="24"/>
        <v>5777602.7000000002</v>
      </c>
      <c r="K178" s="11">
        <f t="shared" si="25"/>
        <v>5581628.7700000005</v>
      </c>
      <c r="L178" s="12">
        <f t="shared" si="17"/>
        <v>96.608040736342076</v>
      </c>
    </row>
    <row r="179" spans="1:12" ht="15" customHeight="1" x14ac:dyDescent="0.15">
      <c r="A179" s="44" t="s">
        <v>334</v>
      </c>
      <c r="B179" s="44"/>
      <c r="C179" s="9" t="s">
        <v>335</v>
      </c>
      <c r="D179" s="11">
        <v>3601110</v>
      </c>
      <c r="E179" s="11">
        <v>3421122.93</v>
      </c>
      <c r="F179" s="12">
        <f t="shared" si="19"/>
        <v>95.00190024742372</v>
      </c>
      <c r="G179" s="11">
        <v>82976</v>
      </c>
      <c r="H179" s="11">
        <v>66593.679999999993</v>
      </c>
      <c r="I179" s="12">
        <f t="shared" si="28"/>
        <v>80.256556112610866</v>
      </c>
      <c r="J179" s="11">
        <f t="shared" si="24"/>
        <v>3684086</v>
      </c>
      <c r="K179" s="11">
        <f t="shared" si="25"/>
        <v>3487716.6100000003</v>
      </c>
      <c r="L179" s="12">
        <f t="shared" si="17"/>
        <v>94.669793539021626</v>
      </c>
    </row>
    <row r="180" spans="1:12" ht="36" customHeight="1" x14ac:dyDescent="0.15">
      <c r="A180" s="44" t="s">
        <v>336</v>
      </c>
      <c r="B180" s="44"/>
      <c r="C180" s="9" t="s">
        <v>337</v>
      </c>
      <c r="D180" s="11">
        <v>13113548</v>
      </c>
      <c r="E180" s="11">
        <v>12688575.68</v>
      </c>
      <c r="F180" s="12">
        <f t="shared" si="19"/>
        <v>96.759288027923489</v>
      </c>
      <c r="G180" s="11">
        <v>989280</v>
      </c>
      <c r="H180" s="11">
        <v>974720.1</v>
      </c>
      <c r="I180" s="12">
        <f t="shared" si="28"/>
        <v>98.528232654051422</v>
      </c>
      <c r="J180" s="11">
        <f t="shared" si="24"/>
        <v>14102828</v>
      </c>
      <c r="K180" s="11">
        <f t="shared" si="25"/>
        <v>13663295.779999999</v>
      </c>
      <c r="L180" s="12">
        <f t="shared" si="17"/>
        <v>96.883375306002449</v>
      </c>
    </row>
    <row r="181" spans="1:12" ht="25.5" customHeight="1" x14ac:dyDescent="0.15">
      <c r="A181" s="46" t="s">
        <v>338</v>
      </c>
      <c r="B181" s="46"/>
      <c r="C181" s="9" t="s">
        <v>339</v>
      </c>
      <c r="D181" s="11">
        <v>3975050</v>
      </c>
      <c r="E181" s="11">
        <v>3775891.5</v>
      </c>
      <c r="F181" s="12">
        <f t="shared" si="19"/>
        <v>94.989786291996325</v>
      </c>
      <c r="G181" s="11">
        <v>40000</v>
      </c>
      <c r="H181" s="11">
        <v>39000</v>
      </c>
      <c r="I181" s="12">
        <f t="shared" si="28"/>
        <v>97.5</v>
      </c>
      <c r="J181" s="11">
        <f t="shared" si="24"/>
        <v>4015050</v>
      </c>
      <c r="K181" s="11">
        <f t="shared" si="25"/>
        <v>3814891.5</v>
      </c>
      <c r="L181" s="12">
        <f t="shared" si="17"/>
        <v>95.014794336309635</v>
      </c>
    </row>
    <row r="182" spans="1:12" ht="27" customHeight="1" x14ac:dyDescent="0.15">
      <c r="A182" s="43" t="s">
        <v>340</v>
      </c>
      <c r="B182" s="43"/>
      <c r="C182" s="10" t="s">
        <v>341</v>
      </c>
      <c r="D182" s="11">
        <v>2625050</v>
      </c>
      <c r="E182" s="11">
        <v>2432336.8199999998</v>
      </c>
      <c r="F182" s="12">
        <f t="shared" si="19"/>
        <v>92.658685358374115</v>
      </c>
      <c r="G182" s="11">
        <v>40000</v>
      </c>
      <c r="H182" s="11">
        <v>39000</v>
      </c>
      <c r="I182" s="12">
        <f t="shared" si="28"/>
        <v>97.5</v>
      </c>
      <c r="J182" s="11">
        <f t="shared" si="24"/>
        <v>2665050</v>
      </c>
      <c r="K182" s="11">
        <f t="shared" si="25"/>
        <v>2471336.8199999998</v>
      </c>
      <c r="L182" s="12">
        <f t="shared" si="17"/>
        <v>92.731349130410308</v>
      </c>
    </row>
    <row r="183" spans="1:12" ht="16.5" customHeight="1" x14ac:dyDescent="0.15">
      <c r="A183" s="43" t="s">
        <v>342</v>
      </c>
      <c r="B183" s="43"/>
      <c r="C183" s="10" t="s">
        <v>343</v>
      </c>
      <c r="D183" s="11">
        <v>1350000</v>
      </c>
      <c r="E183" s="11">
        <v>1343554.68</v>
      </c>
      <c r="F183" s="12">
        <f t="shared" si="19"/>
        <v>99.522568888888884</v>
      </c>
      <c r="G183" s="11">
        <v>0</v>
      </c>
      <c r="H183" s="11">
        <v>0</v>
      </c>
      <c r="I183" s="24">
        <v>0</v>
      </c>
      <c r="J183" s="11">
        <f t="shared" si="24"/>
        <v>1350000</v>
      </c>
      <c r="K183" s="11">
        <f t="shared" si="25"/>
        <v>1343554.68</v>
      </c>
      <c r="L183" s="12">
        <f t="shared" si="17"/>
        <v>99.522568888888884</v>
      </c>
    </row>
    <row r="184" spans="1:12" ht="15.75" customHeight="1" x14ac:dyDescent="0.15">
      <c r="A184" s="45" t="s">
        <v>344</v>
      </c>
      <c r="B184" s="45"/>
      <c r="C184" s="9" t="s">
        <v>345</v>
      </c>
      <c r="D184" s="17">
        <f>SUM(D185+D187+D189+D191)</f>
        <v>23112800</v>
      </c>
      <c r="E184" s="17">
        <f>SUM(E185+E187+E189+E191)</f>
        <v>21932013.690000001</v>
      </c>
      <c r="F184" s="20">
        <f t="shared" si="19"/>
        <v>94.891201801599124</v>
      </c>
      <c r="G184" s="30">
        <f>SUM(G185+G187+G189+G191)</f>
        <v>11166991</v>
      </c>
      <c r="H184" s="30">
        <f>SUM(H185+H187+H189+H191)</f>
        <v>7105170.2300000004</v>
      </c>
      <c r="I184" s="20">
        <f t="shared" ref="I184:I206" si="29">H184/G184*100</f>
        <v>63.626542100732422</v>
      </c>
      <c r="J184" s="28">
        <f t="shared" si="24"/>
        <v>34279791</v>
      </c>
      <c r="K184" s="28">
        <f t="shared" si="25"/>
        <v>29037183.920000002</v>
      </c>
      <c r="L184" s="20">
        <f t="shared" si="17"/>
        <v>84.706420526309515</v>
      </c>
    </row>
    <row r="185" spans="1:12" ht="17.25" customHeight="1" x14ac:dyDescent="0.15">
      <c r="A185" s="46" t="s">
        <v>346</v>
      </c>
      <c r="B185" s="46"/>
      <c r="C185" s="9" t="s">
        <v>347</v>
      </c>
      <c r="D185" s="11">
        <v>1100000</v>
      </c>
      <c r="E185" s="11">
        <v>962153.46</v>
      </c>
      <c r="F185" s="12">
        <f t="shared" si="19"/>
        <v>87.468496363636362</v>
      </c>
      <c r="G185" s="11">
        <v>0</v>
      </c>
      <c r="H185" s="11">
        <v>0</v>
      </c>
      <c r="I185" s="12">
        <v>0</v>
      </c>
      <c r="J185" s="11">
        <f t="shared" si="24"/>
        <v>1100000</v>
      </c>
      <c r="K185" s="11">
        <f t="shared" si="25"/>
        <v>962153.46</v>
      </c>
      <c r="L185" s="12">
        <f t="shared" si="17"/>
        <v>87.468496363636362</v>
      </c>
    </row>
    <row r="186" spans="1:12" ht="37.5" customHeight="1" x14ac:dyDescent="0.15">
      <c r="A186" s="43" t="s">
        <v>348</v>
      </c>
      <c r="B186" s="43"/>
      <c r="C186" s="10" t="s">
        <v>349</v>
      </c>
      <c r="D186" s="11">
        <v>1100000</v>
      </c>
      <c r="E186" s="11">
        <v>962153.46</v>
      </c>
      <c r="F186" s="12">
        <f t="shared" si="19"/>
        <v>87.468496363636362</v>
      </c>
      <c r="G186" s="11">
        <v>0</v>
      </c>
      <c r="H186" s="11">
        <v>0</v>
      </c>
      <c r="I186" s="12">
        <v>0</v>
      </c>
      <c r="J186" s="11">
        <f t="shared" ref="J186:J217" si="30">SUM(D186+G186)</f>
        <v>1100000</v>
      </c>
      <c r="K186" s="11">
        <f t="shared" ref="K186:K217" si="31">SUM(E186+H186)</f>
        <v>962153.46</v>
      </c>
      <c r="L186" s="12">
        <f t="shared" ref="L186:L249" si="32">K186/J186*100</f>
        <v>87.468496363636362</v>
      </c>
    </row>
    <row r="187" spans="1:12" ht="26.25" customHeight="1" x14ac:dyDescent="0.15">
      <c r="A187" s="46" t="s">
        <v>350</v>
      </c>
      <c r="B187" s="46"/>
      <c r="C187" s="9" t="s">
        <v>351</v>
      </c>
      <c r="D187" s="11">
        <v>13674576</v>
      </c>
      <c r="E187" s="11">
        <v>13391045.52</v>
      </c>
      <c r="F187" s="12">
        <f t="shared" ref="F187:F246" si="33">E187/D187*100</f>
        <v>97.926586681736978</v>
      </c>
      <c r="G187" s="11">
        <v>573250</v>
      </c>
      <c r="H187" s="11">
        <v>567534.14</v>
      </c>
      <c r="I187" s="12">
        <f t="shared" si="29"/>
        <v>99.002902747492371</v>
      </c>
      <c r="J187" s="11">
        <f t="shared" si="30"/>
        <v>14247826</v>
      </c>
      <c r="K187" s="11">
        <f t="shared" si="31"/>
        <v>13958579.66</v>
      </c>
      <c r="L187" s="12">
        <f t="shared" si="32"/>
        <v>97.969891406590733</v>
      </c>
    </row>
    <row r="188" spans="1:12" ht="38.25" customHeight="1" x14ac:dyDescent="0.15">
      <c r="A188" s="43" t="s">
        <v>352</v>
      </c>
      <c r="B188" s="43"/>
      <c r="C188" s="10" t="s">
        <v>353</v>
      </c>
      <c r="D188" s="11">
        <v>13674576</v>
      </c>
      <c r="E188" s="11">
        <v>13391045.52</v>
      </c>
      <c r="F188" s="12">
        <f t="shared" si="33"/>
        <v>97.926586681736978</v>
      </c>
      <c r="G188" s="11">
        <v>573250</v>
      </c>
      <c r="H188" s="11">
        <v>567534.14</v>
      </c>
      <c r="I188" s="12">
        <f t="shared" si="29"/>
        <v>99.002902747492371</v>
      </c>
      <c r="J188" s="11">
        <f t="shared" si="30"/>
        <v>14247826</v>
      </c>
      <c r="K188" s="11">
        <f t="shared" si="31"/>
        <v>13958579.66</v>
      </c>
      <c r="L188" s="12">
        <f t="shared" si="32"/>
        <v>97.969891406590733</v>
      </c>
    </row>
    <row r="189" spans="1:12" ht="25.5" customHeight="1" x14ac:dyDescent="0.15">
      <c r="A189" s="46" t="s">
        <v>354</v>
      </c>
      <c r="B189" s="46"/>
      <c r="C189" s="9" t="s">
        <v>355</v>
      </c>
      <c r="D189" s="11">
        <v>0</v>
      </c>
      <c r="E189" s="11">
        <v>0</v>
      </c>
      <c r="F189" s="12">
        <v>0</v>
      </c>
      <c r="G189" s="11">
        <v>9849685</v>
      </c>
      <c r="H189" s="11">
        <v>5838716.9400000004</v>
      </c>
      <c r="I189" s="12">
        <f t="shared" si="29"/>
        <v>59.278209810770598</v>
      </c>
      <c r="J189" s="11">
        <f t="shared" si="30"/>
        <v>9849685</v>
      </c>
      <c r="K189" s="11">
        <f t="shared" si="31"/>
        <v>5838716.9400000004</v>
      </c>
      <c r="L189" s="12">
        <f t="shared" si="32"/>
        <v>59.278209810770598</v>
      </c>
    </row>
    <row r="190" spans="1:12" ht="35.25" customHeight="1" x14ac:dyDescent="0.15">
      <c r="A190" s="43" t="s">
        <v>356</v>
      </c>
      <c r="B190" s="43"/>
      <c r="C190" s="10" t="s">
        <v>357</v>
      </c>
      <c r="D190" s="11">
        <v>0</v>
      </c>
      <c r="E190" s="11">
        <v>0</v>
      </c>
      <c r="F190" s="12">
        <v>0</v>
      </c>
      <c r="G190" s="11">
        <v>9849685</v>
      </c>
      <c r="H190" s="11">
        <v>5838716.9400000004</v>
      </c>
      <c r="I190" s="12">
        <f t="shared" si="29"/>
        <v>59.278209810770598</v>
      </c>
      <c r="J190" s="11">
        <f t="shared" si="30"/>
        <v>9849685</v>
      </c>
      <c r="K190" s="11">
        <f t="shared" si="31"/>
        <v>5838716.9400000004</v>
      </c>
      <c r="L190" s="12">
        <f t="shared" si="32"/>
        <v>59.278209810770598</v>
      </c>
    </row>
    <row r="191" spans="1:12" ht="25.5" customHeight="1" x14ac:dyDescent="0.15">
      <c r="A191" s="46" t="s">
        <v>358</v>
      </c>
      <c r="B191" s="46"/>
      <c r="C191" s="9" t="s">
        <v>359</v>
      </c>
      <c r="D191" s="11">
        <v>8338224</v>
      </c>
      <c r="E191" s="11">
        <v>7578814.71</v>
      </c>
      <c r="F191" s="12">
        <f t="shared" si="33"/>
        <v>90.892433568587279</v>
      </c>
      <c r="G191" s="11">
        <v>744056</v>
      </c>
      <c r="H191" s="11">
        <v>698919.15</v>
      </c>
      <c r="I191" s="12">
        <f t="shared" si="29"/>
        <v>93.933675691077028</v>
      </c>
      <c r="J191" s="11">
        <f t="shared" si="30"/>
        <v>9082280</v>
      </c>
      <c r="K191" s="11">
        <f t="shared" si="31"/>
        <v>8277733.8600000003</v>
      </c>
      <c r="L191" s="12">
        <f t="shared" si="32"/>
        <v>91.141584051581773</v>
      </c>
    </row>
    <row r="192" spans="1:12" ht="51.75" customHeight="1" x14ac:dyDescent="0.15">
      <c r="A192" s="43" t="s">
        <v>360</v>
      </c>
      <c r="B192" s="43"/>
      <c r="C192" s="10" t="s">
        <v>361</v>
      </c>
      <c r="D192" s="11">
        <v>8338224</v>
      </c>
      <c r="E192" s="11">
        <v>7578814.71</v>
      </c>
      <c r="F192" s="12">
        <f t="shared" si="33"/>
        <v>90.892433568587279</v>
      </c>
      <c r="G192" s="11">
        <v>744056</v>
      </c>
      <c r="H192" s="11">
        <v>698919.15</v>
      </c>
      <c r="I192" s="12">
        <f t="shared" si="29"/>
        <v>93.933675691077028</v>
      </c>
      <c r="J192" s="11">
        <f t="shared" si="30"/>
        <v>9082280</v>
      </c>
      <c r="K192" s="11">
        <f t="shared" si="31"/>
        <v>8277733.8600000003</v>
      </c>
      <c r="L192" s="12">
        <f t="shared" si="32"/>
        <v>91.141584051581773</v>
      </c>
    </row>
    <row r="193" spans="1:12" ht="19.5" customHeight="1" x14ac:dyDescent="0.15">
      <c r="A193" s="45" t="s">
        <v>362</v>
      </c>
      <c r="B193" s="45"/>
      <c r="C193" s="9" t="s">
        <v>363</v>
      </c>
      <c r="D193" s="17">
        <f>SUM(D194+D199+D200+D201+D202+D205+D207)</f>
        <v>73427272.070000008</v>
      </c>
      <c r="E193" s="17">
        <f t="shared" ref="E193:H193" si="34">SUM(E194+E199+E200+E201+E202+E205+E207)</f>
        <v>70418720.299999997</v>
      </c>
      <c r="F193" s="20">
        <f t="shared" si="33"/>
        <v>95.902678003437359</v>
      </c>
      <c r="G193" s="30">
        <f t="shared" si="34"/>
        <v>42834930.939999998</v>
      </c>
      <c r="H193" s="30">
        <f t="shared" si="34"/>
        <v>32270533.949999999</v>
      </c>
      <c r="I193" s="20">
        <f t="shared" si="29"/>
        <v>75.336958042963047</v>
      </c>
      <c r="J193" s="28">
        <f t="shared" si="30"/>
        <v>116262203.01000001</v>
      </c>
      <c r="K193" s="28">
        <f t="shared" si="31"/>
        <v>102689254.25</v>
      </c>
      <c r="L193" s="20">
        <f t="shared" si="32"/>
        <v>88.325570642393075</v>
      </c>
    </row>
    <row r="194" spans="1:12" ht="37.5" customHeight="1" x14ac:dyDescent="0.15">
      <c r="A194" s="46" t="s">
        <v>364</v>
      </c>
      <c r="B194" s="46"/>
      <c r="C194" s="9" t="s">
        <v>365</v>
      </c>
      <c r="D194" s="11">
        <v>3408299.82</v>
      </c>
      <c r="E194" s="11">
        <v>2103727.77</v>
      </c>
      <c r="F194" s="12">
        <f t="shared" si="33"/>
        <v>61.723671070698238</v>
      </c>
      <c r="G194" s="11">
        <v>9477638.4100000001</v>
      </c>
      <c r="H194" s="11">
        <v>7504394.2000000002</v>
      </c>
      <c r="I194" s="12">
        <f t="shared" si="29"/>
        <v>79.180001128572286</v>
      </c>
      <c r="J194" s="11">
        <f t="shared" si="30"/>
        <v>12885938.23</v>
      </c>
      <c r="K194" s="11">
        <f t="shared" si="31"/>
        <v>9608121.9700000007</v>
      </c>
      <c r="L194" s="12">
        <f t="shared" si="32"/>
        <v>74.562843609099005</v>
      </c>
    </row>
    <row r="195" spans="1:12" ht="41.25" customHeight="1" x14ac:dyDescent="0.15">
      <c r="A195" s="43" t="s">
        <v>366</v>
      </c>
      <c r="B195" s="43"/>
      <c r="C195" s="10" t="s">
        <v>367</v>
      </c>
      <c r="D195" s="11">
        <v>1141170.82</v>
      </c>
      <c r="E195" s="11">
        <v>1073593.82</v>
      </c>
      <c r="F195" s="12">
        <f t="shared" si="33"/>
        <v>94.078274802014306</v>
      </c>
      <c r="G195" s="11">
        <v>1138737.6000000001</v>
      </c>
      <c r="H195" s="11">
        <v>538737.6</v>
      </c>
      <c r="I195" s="12">
        <f t="shared" si="29"/>
        <v>47.310073892352364</v>
      </c>
      <c r="J195" s="11">
        <f t="shared" si="30"/>
        <v>2279908.42</v>
      </c>
      <c r="K195" s="11">
        <f t="shared" si="31"/>
        <v>1612331.42</v>
      </c>
      <c r="L195" s="12">
        <f t="shared" si="32"/>
        <v>70.719130902635115</v>
      </c>
    </row>
    <row r="196" spans="1:12" ht="27" customHeight="1" x14ac:dyDescent="0.15">
      <c r="A196" s="43" t="s">
        <v>368</v>
      </c>
      <c r="B196" s="43"/>
      <c r="C196" s="10" t="s">
        <v>369</v>
      </c>
      <c r="D196" s="11">
        <v>460000</v>
      </c>
      <c r="E196" s="11">
        <v>228871.18</v>
      </c>
      <c r="F196" s="12">
        <f t="shared" si="33"/>
        <v>49.754604347826088</v>
      </c>
      <c r="G196" s="11">
        <v>120000</v>
      </c>
      <c r="H196" s="11">
        <v>0</v>
      </c>
      <c r="I196" s="12">
        <f t="shared" si="29"/>
        <v>0</v>
      </c>
      <c r="J196" s="11">
        <f t="shared" si="30"/>
        <v>580000</v>
      </c>
      <c r="K196" s="11">
        <f t="shared" si="31"/>
        <v>228871.18</v>
      </c>
      <c r="L196" s="12">
        <f t="shared" si="32"/>
        <v>39.460548275862067</v>
      </c>
    </row>
    <row r="197" spans="1:12" ht="38.25" customHeight="1" x14ac:dyDescent="0.15">
      <c r="A197" s="43" t="s">
        <v>370</v>
      </c>
      <c r="B197" s="43"/>
      <c r="C197" s="10" t="s">
        <v>371</v>
      </c>
      <c r="D197" s="11">
        <v>400000</v>
      </c>
      <c r="E197" s="11">
        <v>94875</v>
      </c>
      <c r="F197" s="12">
        <f t="shared" si="33"/>
        <v>23.71875</v>
      </c>
      <c r="G197" s="11">
        <v>0</v>
      </c>
      <c r="H197" s="11">
        <v>0</v>
      </c>
      <c r="I197" s="12">
        <v>0</v>
      </c>
      <c r="J197" s="11">
        <f t="shared" si="30"/>
        <v>400000</v>
      </c>
      <c r="K197" s="11">
        <f t="shared" si="31"/>
        <v>94875</v>
      </c>
      <c r="L197" s="12">
        <f t="shared" si="32"/>
        <v>23.71875</v>
      </c>
    </row>
    <row r="198" spans="1:12" ht="40.5" customHeight="1" x14ac:dyDescent="0.15">
      <c r="A198" s="43" t="s">
        <v>372</v>
      </c>
      <c r="B198" s="43"/>
      <c r="C198" s="10" t="s">
        <v>373</v>
      </c>
      <c r="D198" s="11">
        <v>1407129</v>
      </c>
      <c r="E198" s="11">
        <v>706387.77</v>
      </c>
      <c r="F198" s="12">
        <f t="shared" si="33"/>
        <v>50.200640453007509</v>
      </c>
      <c r="G198" s="11">
        <v>8218900.8099999996</v>
      </c>
      <c r="H198" s="11">
        <v>6965656.5999999996</v>
      </c>
      <c r="I198" s="12">
        <f t="shared" si="29"/>
        <v>84.751681046263897</v>
      </c>
      <c r="J198" s="11">
        <f t="shared" si="30"/>
        <v>9626029.8099999987</v>
      </c>
      <c r="K198" s="11">
        <f t="shared" si="31"/>
        <v>7672044.3699999992</v>
      </c>
      <c r="L198" s="12">
        <f t="shared" si="32"/>
        <v>79.701024424731131</v>
      </c>
    </row>
    <row r="199" spans="1:12" ht="54" customHeight="1" x14ac:dyDescent="0.15">
      <c r="A199" s="44" t="s">
        <v>374</v>
      </c>
      <c r="B199" s="44"/>
      <c r="C199" s="9" t="s">
        <v>375</v>
      </c>
      <c r="D199" s="11">
        <v>0</v>
      </c>
      <c r="E199" s="11">
        <v>0</v>
      </c>
      <c r="F199" s="12">
        <v>0</v>
      </c>
      <c r="G199" s="11">
        <v>800000</v>
      </c>
      <c r="H199" s="11">
        <v>797478</v>
      </c>
      <c r="I199" s="12">
        <f t="shared" si="29"/>
        <v>99.684749999999994</v>
      </c>
      <c r="J199" s="11">
        <f t="shared" si="30"/>
        <v>800000</v>
      </c>
      <c r="K199" s="11">
        <f t="shared" si="31"/>
        <v>797478</v>
      </c>
      <c r="L199" s="12">
        <f t="shared" si="32"/>
        <v>99.684749999999994</v>
      </c>
    </row>
    <row r="200" spans="1:12" ht="27" customHeight="1" x14ac:dyDescent="0.15">
      <c r="A200" s="44" t="s">
        <v>376</v>
      </c>
      <c r="B200" s="44"/>
      <c r="C200" s="9" t="s">
        <v>377</v>
      </c>
      <c r="D200" s="11">
        <v>53739107.520000003</v>
      </c>
      <c r="E200" s="11">
        <v>52520856.719999999</v>
      </c>
      <c r="F200" s="12">
        <f t="shared" si="33"/>
        <v>97.733027479947239</v>
      </c>
      <c r="G200" s="11">
        <v>27773036.420000002</v>
      </c>
      <c r="H200" s="11">
        <v>20417530.539999999</v>
      </c>
      <c r="I200" s="12">
        <f t="shared" si="29"/>
        <v>73.515658249369039</v>
      </c>
      <c r="J200" s="11">
        <f t="shared" si="30"/>
        <v>81512143.939999998</v>
      </c>
      <c r="K200" s="11">
        <f t="shared" si="31"/>
        <v>72938387.25999999</v>
      </c>
      <c r="L200" s="12">
        <f t="shared" si="32"/>
        <v>89.481620448713699</v>
      </c>
    </row>
    <row r="201" spans="1:12" ht="27.75" customHeight="1" x14ac:dyDescent="0.15">
      <c r="A201" s="44" t="s">
        <v>378</v>
      </c>
      <c r="B201" s="44"/>
      <c r="C201" s="9" t="s">
        <v>379</v>
      </c>
      <c r="D201" s="11">
        <v>0</v>
      </c>
      <c r="E201" s="11">
        <v>0</v>
      </c>
      <c r="F201" s="12">
        <v>0</v>
      </c>
      <c r="G201" s="11">
        <v>1427933.11</v>
      </c>
      <c r="H201" s="11">
        <v>194860.21</v>
      </c>
      <c r="I201" s="12">
        <f t="shared" si="29"/>
        <v>13.646312186149951</v>
      </c>
      <c r="J201" s="11">
        <f t="shared" si="30"/>
        <v>1427933.11</v>
      </c>
      <c r="K201" s="11">
        <f t="shared" si="31"/>
        <v>194860.21</v>
      </c>
      <c r="L201" s="12">
        <f t="shared" si="32"/>
        <v>13.646312186149951</v>
      </c>
    </row>
    <row r="202" spans="1:12" ht="27" customHeight="1" x14ac:dyDescent="0.15">
      <c r="A202" s="46" t="s">
        <v>380</v>
      </c>
      <c r="B202" s="46"/>
      <c r="C202" s="9" t="s">
        <v>381</v>
      </c>
      <c r="D202" s="11">
        <v>12849524.42</v>
      </c>
      <c r="E202" s="11">
        <v>12849524.42</v>
      </c>
      <c r="F202" s="12">
        <f t="shared" si="33"/>
        <v>100</v>
      </c>
      <c r="G202" s="11">
        <v>1940800</v>
      </c>
      <c r="H202" s="11">
        <v>1940748</v>
      </c>
      <c r="I202" s="12">
        <f t="shared" si="29"/>
        <v>99.997320692497937</v>
      </c>
      <c r="J202" s="11">
        <f t="shared" si="30"/>
        <v>14790324.42</v>
      </c>
      <c r="K202" s="11">
        <f t="shared" si="31"/>
        <v>14790272.42</v>
      </c>
      <c r="L202" s="12">
        <f t="shared" si="32"/>
        <v>99.999648418800533</v>
      </c>
    </row>
    <row r="203" spans="1:12" ht="94.5" customHeight="1" x14ac:dyDescent="0.15">
      <c r="A203" s="43" t="s">
        <v>382</v>
      </c>
      <c r="B203" s="43"/>
      <c r="C203" s="10" t="s">
        <v>383</v>
      </c>
      <c r="D203" s="11">
        <v>12849524.42</v>
      </c>
      <c r="E203" s="11">
        <v>12849524.42</v>
      </c>
      <c r="F203" s="12">
        <f t="shared" si="33"/>
        <v>100</v>
      </c>
      <c r="G203" s="11">
        <v>0</v>
      </c>
      <c r="H203" s="11">
        <v>0</v>
      </c>
      <c r="I203" s="12">
        <v>0</v>
      </c>
      <c r="J203" s="11">
        <f t="shared" si="30"/>
        <v>12849524.42</v>
      </c>
      <c r="K203" s="11">
        <f t="shared" si="31"/>
        <v>12849524.42</v>
      </c>
      <c r="L203" s="12">
        <f t="shared" si="32"/>
        <v>100</v>
      </c>
    </row>
    <row r="204" spans="1:12" ht="115.5" customHeight="1" x14ac:dyDescent="0.15">
      <c r="A204" s="43" t="s">
        <v>384</v>
      </c>
      <c r="B204" s="43"/>
      <c r="C204" s="10" t="s">
        <v>385</v>
      </c>
      <c r="D204" s="11">
        <v>0</v>
      </c>
      <c r="E204" s="11">
        <v>0</v>
      </c>
      <c r="F204" s="12">
        <v>0</v>
      </c>
      <c r="G204" s="11">
        <v>1940800</v>
      </c>
      <c r="H204" s="11">
        <v>1940748</v>
      </c>
      <c r="I204" s="12">
        <f t="shared" si="29"/>
        <v>99.997320692497937</v>
      </c>
      <c r="J204" s="11">
        <f t="shared" si="30"/>
        <v>1940800</v>
      </c>
      <c r="K204" s="11">
        <f t="shared" si="31"/>
        <v>1940748</v>
      </c>
      <c r="L204" s="12">
        <f t="shared" si="32"/>
        <v>99.997320692497937</v>
      </c>
    </row>
    <row r="205" spans="1:12" ht="27" customHeight="1" x14ac:dyDescent="0.15">
      <c r="A205" s="46" t="s">
        <v>386</v>
      </c>
      <c r="B205" s="46"/>
      <c r="C205" s="9" t="s">
        <v>387</v>
      </c>
      <c r="D205" s="11">
        <v>0</v>
      </c>
      <c r="E205" s="11">
        <v>0</v>
      </c>
      <c r="F205" s="12">
        <v>0</v>
      </c>
      <c r="G205" s="11">
        <v>1415523</v>
      </c>
      <c r="H205" s="11">
        <v>1415523</v>
      </c>
      <c r="I205" s="12">
        <f t="shared" si="29"/>
        <v>100</v>
      </c>
      <c r="J205" s="11">
        <f t="shared" si="30"/>
        <v>1415523</v>
      </c>
      <c r="K205" s="11">
        <f t="shared" si="31"/>
        <v>1415523</v>
      </c>
      <c r="L205" s="12">
        <f t="shared" si="32"/>
        <v>100</v>
      </c>
    </row>
    <row r="206" spans="1:12" ht="87.75" customHeight="1" x14ac:dyDescent="0.15">
      <c r="A206" s="43" t="s">
        <v>388</v>
      </c>
      <c r="B206" s="43"/>
      <c r="C206" s="10" t="s">
        <v>389</v>
      </c>
      <c r="D206" s="11">
        <v>0</v>
      </c>
      <c r="E206" s="11">
        <v>0</v>
      </c>
      <c r="F206" s="12">
        <v>0</v>
      </c>
      <c r="G206" s="11">
        <v>1415523</v>
      </c>
      <c r="H206" s="11">
        <v>1415523</v>
      </c>
      <c r="I206" s="12">
        <f t="shared" si="29"/>
        <v>100</v>
      </c>
      <c r="J206" s="11">
        <f t="shared" si="30"/>
        <v>1415523</v>
      </c>
      <c r="K206" s="11">
        <f t="shared" si="31"/>
        <v>1415523</v>
      </c>
      <c r="L206" s="12">
        <f t="shared" si="32"/>
        <v>100</v>
      </c>
    </row>
    <row r="207" spans="1:12" ht="24" customHeight="1" x14ac:dyDescent="0.15">
      <c r="A207" s="44" t="s">
        <v>390</v>
      </c>
      <c r="B207" s="44"/>
      <c r="C207" s="9" t="s">
        <v>391</v>
      </c>
      <c r="D207" s="11">
        <v>3430340.31</v>
      </c>
      <c r="E207" s="11">
        <v>2944611.39</v>
      </c>
      <c r="F207" s="12">
        <f t="shared" si="33"/>
        <v>85.840211870990728</v>
      </c>
      <c r="G207" s="11">
        <v>0</v>
      </c>
      <c r="H207" s="11">
        <v>0</v>
      </c>
      <c r="I207" s="12">
        <v>0</v>
      </c>
      <c r="J207" s="11">
        <f t="shared" si="30"/>
        <v>3430340.31</v>
      </c>
      <c r="K207" s="11">
        <f t="shared" si="31"/>
        <v>2944611.39</v>
      </c>
      <c r="L207" s="12">
        <f t="shared" si="32"/>
        <v>85.840211870990728</v>
      </c>
    </row>
    <row r="208" spans="1:12" ht="16.5" customHeight="1" x14ac:dyDescent="0.15">
      <c r="A208" s="45" t="s">
        <v>392</v>
      </c>
      <c r="B208" s="45"/>
      <c r="C208" s="9" t="s">
        <v>393</v>
      </c>
      <c r="D208" s="17">
        <f>SUM(D209+D211+D221+D225)</f>
        <v>19804829.59</v>
      </c>
      <c r="E208" s="17">
        <f t="shared" ref="E208:H208" si="35">SUM(E209+E211+E221+E225)</f>
        <v>18292065.030000001</v>
      </c>
      <c r="F208" s="20">
        <f t="shared" si="33"/>
        <v>92.361638088702193</v>
      </c>
      <c r="G208" s="30">
        <f t="shared" si="35"/>
        <v>213192636.39000002</v>
      </c>
      <c r="H208" s="30">
        <f t="shared" si="35"/>
        <v>145037366.79000002</v>
      </c>
      <c r="I208" s="20">
        <f t="shared" ref="I208:I241" si="36">H208/G208*100</f>
        <v>68.031133366482038</v>
      </c>
      <c r="J208" s="28">
        <f t="shared" si="30"/>
        <v>232997465.98000002</v>
      </c>
      <c r="K208" s="28">
        <f t="shared" si="31"/>
        <v>163329431.82000002</v>
      </c>
      <c r="L208" s="20">
        <f t="shared" si="32"/>
        <v>70.099230965035403</v>
      </c>
    </row>
    <row r="209" spans="1:12" ht="21.75" customHeight="1" x14ac:dyDescent="0.15">
      <c r="A209" s="46" t="s">
        <v>394</v>
      </c>
      <c r="B209" s="46"/>
      <c r="C209" s="9" t="s">
        <v>395</v>
      </c>
      <c r="D209" s="11">
        <v>94500</v>
      </c>
      <c r="E209" s="11">
        <v>94500</v>
      </c>
      <c r="F209" s="12">
        <f t="shared" si="33"/>
        <v>100</v>
      </c>
      <c r="G209" s="11">
        <v>0</v>
      </c>
      <c r="H209" s="11">
        <v>0</v>
      </c>
      <c r="I209" s="12">
        <v>0</v>
      </c>
      <c r="J209" s="11">
        <f t="shared" si="30"/>
        <v>94500</v>
      </c>
      <c r="K209" s="11">
        <f t="shared" si="31"/>
        <v>94500</v>
      </c>
      <c r="L209" s="12">
        <f t="shared" si="32"/>
        <v>100</v>
      </c>
    </row>
    <row r="210" spans="1:12" ht="12" customHeight="1" x14ac:dyDescent="0.15">
      <c r="A210" s="44" t="s">
        <v>396</v>
      </c>
      <c r="B210" s="44"/>
      <c r="C210" s="9" t="s">
        <v>397</v>
      </c>
      <c r="D210" s="11">
        <v>94500</v>
      </c>
      <c r="E210" s="11">
        <v>94500</v>
      </c>
      <c r="F210" s="12">
        <f t="shared" si="33"/>
        <v>100</v>
      </c>
      <c r="G210" s="11">
        <v>0</v>
      </c>
      <c r="H210" s="11">
        <v>0</v>
      </c>
      <c r="I210" s="12">
        <v>0</v>
      </c>
      <c r="J210" s="11">
        <f t="shared" si="30"/>
        <v>94500</v>
      </c>
      <c r="K210" s="11">
        <f t="shared" si="31"/>
        <v>94500</v>
      </c>
      <c r="L210" s="12">
        <f t="shared" si="32"/>
        <v>100</v>
      </c>
    </row>
    <row r="211" spans="1:12" ht="13.5" customHeight="1" x14ac:dyDescent="0.15">
      <c r="A211" s="46" t="s">
        <v>398</v>
      </c>
      <c r="B211" s="46"/>
      <c r="C211" s="9" t="s">
        <v>399</v>
      </c>
      <c r="D211" s="11">
        <v>0</v>
      </c>
      <c r="E211" s="11">
        <v>0</v>
      </c>
      <c r="F211" s="12">
        <v>0</v>
      </c>
      <c r="G211" s="11">
        <v>142235324</v>
      </c>
      <c r="H211" s="11">
        <v>81143946.680000007</v>
      </c>
      <c r="I211" s="12">
        <f t="shared" si="36"/>
        <v>57.049082040970369</v>
      </c>
      <c r="J211" s="11">
        <f t="shared" si="30"/>
        <v>142235324</v>
      </c>
      <c r="K211" s="11">
        <f t="shared" si="31"/>
        <v>81143946.680000007</v>
      </c>
      <c r="L211" s="12">
        <f t="shared" si="32"/>
        <v>57.049082040970369</v>
      </c>
    </row>
    <row r="212" spans="1:12" ht="23.25" customHeight="1" x14ac:dyDescent="0.15">
      <c r="A212" s="46" t="s">
        <v>400</v>
      </c>
      <c r="B212" s="46"/>
      <c r="C212" s="9" t="s">
        <v>401</v>
      </c>
      <c r="D212" s="11">
        <v>0</v>
      </c>
      <c r="E212" s="11">
        <v>0</v>
      </c>
      <c r="F212" s="12">
        <v>0</v>
      </c>
      <c r="G212" s="11">
        <v>124951546</v>
      </c>
      <c r="H212" s="11">
        <v>66891646.149999999</v>
      </c>
      <c r="I212" s="12">
        <f t="shared" si="36"/>
        <v>53.534068438016767</v>
      </c>
      <c r="J212" s="11">
        <f t="shared" si="30"/>
        <v>124951546</v>
      </c>
      <c r="K212" s="11">
        <f t="shared" si="31"/>
        <v>66891646.149999999</v>
      </c>
      <c r="L212" s="12">
        <f t="shared" si="32"/>
        <v>53.534068438016767</v>
      </c>
    </row>
    <row r="213" spans="1:12" ht="18" customHeight="1" x14ac:dyDescent="0.15">
      <c r="A213" s="43" t="s">
        <v>402</v>
      </c>
      <c r="B213" s="43"/>
      <c r="C213" s="10" t="s">
        <v>403</v>
      </c>
      <c r="D213" s="11">
        <v>0</v>
      </c>
      <c r="E213" s="11">
        <v>0</v>
      </c>
      <c r="F213" s="12">
        <v>0</v>
      </c>
      <c r="G213" s="11">
        <v>95219463</v>
      </c>
      <c r="H213" s="11">
        <v>48974106.189999998</v>
      </c>
      <c r="I213" s="12">
        <f t="shared" si="36"/>
        <v>51.43287374977109</v>
      </c>
      <c r="J213" s="11">
        <f t="shared" si="30"/>
        <v>95219463</v>
      </c>
      <c r="K213" s="11">
        <f t="shared" si="31"/>
        <v>48974106.189999998</v>
      </c>
      <c r="L213" s="12">
        <f t="shared" si="32"/>
        <v>51.43287374977109</v>
      </c>
    </row>
    <row r="214" spans="1:12" ht="14.25" customHeight="1" x14ac:dyDescent="0.15">
      <c r="A214" s="43" t="s">
        <v>404</v>
      </c>
      <c r="B214" s="43"/>
      <c r="C214" s="10" t="s">
        <v>405</v>
      </c>
      <c r="D214" s="11">
        <v>0</v>
      </c>
      <c r="E214" s="11">
        <v>0</v>
      </c>
      <c r="F214" s="12">
        <v>0</v>
      </c>
      <c r="G214" s="11">
        <v>26021745</v>
      </c>
      <c r="H214" s="11">
        <v>14831385.41</v>
      </c>
      <c r="I214" s="12">
        <f t="shared" si="36"/>
        <v>56.996121551417865</v>
      </c>
      <c r="J214" s="11">
        <f t="shared" si="30"/>
        <v>26021745</v>
      </c>
      <c r="K214" s="11">
        <f t="shared" si="31"/>
        <v>14831385.41</v>
      </c>
      <c r="L214" s="12">
        <f t="shared" si="32"/>
        <v>56.996121551417865</v>
      </c>
    </row>
    <row r="215" spans="1:12" ht="15.75" customHeight="1" x14ac:dyDescent="0.15">
      <c r="A215" s="43" t="s">
        <v>406</v>
      </c>
      <c r="B215" s="43"/>
      <c r="C215" s="10" t="s">
        <v>407</v>
      </c>
      <c r="D215" s="11">
        <v>0</v>
      </c>
      <c r="E215" s="11">
        <v>0</v>
      </c>
      <c r="F215" s="12">
        <v>0</v>
      </c>
      <c r="G215" s="11">
        <v>2037137</v>
      </c>
      <c r="H215" s="11">
        <v>1906652.06</v>
      </c>
      <c r="I215" s="12">
        <f t="shared" si="36"/>
        <v>93.594689998758057</v>
      </c>
      <c r="J215" s="11">
        <f t="shared" si="30"/>
        <v>2037137</v>
      </c>
      <c r="K215" s="11">
        <f t="shared" si="31"/>
        <v>1906652.06</v>
      </c>
      <c r="L215" s="12">
        <f t="shared" si="32"/>
        <v>93.594689998758057</v>
      </c>
    </row>
    <row r="216" spans="1:12" ht="27.75" customHeight="1" x14ac:dyDescent="0.15">
      <c r="A216" s="43" t="s">
        <v>408</v>
      </c>
      <c r="B216" s="43"/>
      <c r="C216" s="10" t="s">
        <v>409</v>
      </c>
      <c r="D216" s="11">
        <v>0</v>
      </c>
      <c r="E216" s="11">
        <v>0</v>
      </c>
      <c r="F216" s="12">
        <v>0</v>
      </c>
      <c r="G216" s="11">
        <v>1673201</v>
      </c>
      <c r="H216" s="11">
        <v>1212502.49</v>
      </c>
      <c r="I216" s="12">
        <f t="shared" si="36"/>
        <v>72.466039047311114</v>
      </c>
      <c r="J216" s="11">
        <f t="shared" si="30"/>
        <v>1673201</v>
      </c>
      <c r="K216" s="11">
        <f t="shared" si="31"/>
        <v>1212502.49</v>
      </c>
      <c r="L216" s="12">
        <f t="shared" si="32"/>
        <v>72.466039047311114</v>
      </c>
    </row>
    <row r="217" spans="1:12" ht="25.5" customHeight="1" x14ac:dyDescent="0.15">
      <c r="A217" s="44" t="s">
        <v>410</v>
      </c>
      <c r="B217" s="44"/>
      <c r="C217" s="9" t="s">
        <v>411</v>
      </c>
      <c r="D217" s="11">
        <v>0</v>
      </c>
      <c r="E217" s="11">
        <v>0</v>
      </c>
      <c r="F217" s="12">
        <v>0</v>
      </c>
      <c r="G217" s="11">
        <v>9496143</v>
      </c>
      <c r="H217" s="11">
        <v>6469928.9199999999</v>
      </c>
      <c r="I217" s="12">
        <f t="shared" si="36"/>
        <v>68.132176611072509</v>
      </c>
      <c r="J217" s="11">
        <f t="shared" si="30"/>
        <v>9496143</v>
      </c>
      <c r="K217" s="11">
        <f t="shared" si="31"/>
        <v>6469928.9199999999</v>
      </c>
      <c r="L217" s="12">
        <f t="shared" si="32"/>
        <v>68.132176611072509</v>
      </c>
    </row>
    <row r="218" spans="1:12" ht="17.25" customHeight="1" x14ac:dyDescent="0.15">
      <c r="A218" s="46" t="s">
        <v>412</v>
      </c>
      <c r="B218" s="46"/>
      <c r="C218" s="9" t="s">
        <v>413</v>
      </c>
      <c r="D218" s="11">
        <v>0</v>
      </c>
      <c r="E218" s="11">
        <v>0</v>
      </c>
      <c r="F218" s="12">
        <v>0</v>
      </c>
      <c r="G218" s="11">
        <v>7000000</v>
      </c>
      <c r="H218" s="11">
        <v>6994737.2999999998</v>
      </c>
      <c r="I218" s="12">
        <f t="shared" si="36"/>
        <v>99.92481857142856</v>
      </c>
      <c r="J218" s="11">
        <f t="shared" ref="J218:J253" si="37">SUM(D218+G218)</f>
        <v>7000000</v>
      </c>
      <c r="K218" s="11">
        <f t="shared" ref="K218:K253" si="38">SUM(E218+H218)</f>
        <v>6994737.2999999998</v>
      </c>
      <c r="L218" s="12">
        <f t="shared" si="32"/>
        <v>99.92481857142856</v>
      </c>
    </row>
    <row r="219" spans="1:12" ht="39" customHeight="1" x14ac:dyDescent="0.15">
      <c r="A219" s="43" t="s">
        <v>414</v>
      </c>
      <c r="B219" s="43"/>
      <c r="C219" s="10" t="s">
        <v>415</v>
      </c>
      <c r="D219" s="11">
        <v>0</v>
      </c>
      <c r="E219" s="11">
        <v>0</v>
      </c>
      <c r="F219" s="12">
        <v>0</v>
      </c>
      <c r="G219" s="11">
        <v>7000000</v>
      </c>
      <c r="H219" s="11">
        <v>6994737.2999999998</v>
      </c>
      <c r="I219" s="12">
        <f t="shared" si="36"/>
        <v>99.92481857142856</v>
      </c>
      <c r="J219" s="11">
        <f t="shared" si="37"/>
        <v>7000000</v>
      </c>
      <c r="K219" s="11">
        <f t="shared" si="38"/>
        <v>6994737.2999999998</v>
      </c>
      <c r="L219" s="12">
        <f t="shared" si="32"/>
        <v>99.92481857142856</v>
      </c>
    </row>
    <row r="220" spans="1:12" ht="24" customHeight="1" x14ac:dyDescent="0.15">
      <c r="A220" s="44" t="s">
        <v>416</v>
      </c>
      <c r="B220" s="44"/>
      <c r="C220" s="9" t="s">
        <v>417</v>
      </c>
      <c r="D220" s="11">
        <v>0</v>
      </c>
      <c r="E220" s="11">
        <v>0</v>
      </c>
      <c r="F220" s="12">
        <v>0</v>
      </c>
      <c r="G220" s="11">
        <v>787635</v>
      </c>
      <c r="H220" s="11">
        <v>787634.31</v>
      </c>
      <c r="I220" s="12">
        <f t="shared" si="36"/>
        <v>99.999912395970227</v>
      </c>
      <c r="J220" s="11">
        <f t="shared" si="37"/>
        <v>787635</v>
      </c>
      <c r="K220" s="11">
        <f t="shared" si="38"/>
        <v>787634.31</v>
      </c>
      <c r="L220" s="12">
        <f t="shared" si="32"/>
        <v>99.999912395970227</v>
      </c>
    </row>
    <row r="221" spans="1:12" ht="24.75" customHeight="1" x14ac:dyDescent="0.15">
      <c r="A221" s="46" t="s">
        <v>418</v>
      </c>
      <c r="B221" s="46"/>
      <c r="C221" s="9" t="s">
        <v>419</v>
      </c>
      <c r="D221" s="11">
        <v>18102371.59</v>
      </c>
      <c r="E221" s="11">
        <v>16670551.09</v>
      </c>
      <c r="F221" s="12">
        <f t="shared" si="33"/>
        <v>92.09042587109991</v>
      </c>
      <c r="G221" s="11">
        <v>40886727.68</v>
      </c>
      <c r="H221" s="11">
        <v>36160800.399999999</v>
      </c>
      <c r="I221" s="12">
        <f t="shared" si="36"/>
        <v>88.441414737350783</v>
      </c>
      <c r="J221" s="11">
        <f t="shared" si="37"/>
        <v>58989099.269999996</v>
      </c>
      <c r="K221" s="11">
        <f t="shared" si="38"/>
        <v>52831351.489999995</v>
      </c>
      <c r="L221" s="12">
        <f t="shared" si="32"/>
        <v>89.561210704684143</v>
      </c>
    </row>
    <row r="222" spans="1:12" ht="26.25" customHeight="1" x14ac:dyDescent="0.15">
      <c r="A222" s="46" t="s">
        <v>420</v>
      </c>
      <c r="B222" s="46"/>
      <c r="C222" s="9" t="s">
        <v>421</v>
      </c>
      <c r="D222" s="11">
        <v>18102371.59</v>
      </c>
      <c r="E222" s="11">
        <v>16670551.09</v>
      </c>
      <c r="F222" s="12">
        <f t="shared" si="33"/>
        <v>92.09042587109991</v>
      </c>
      <c r="G222" s="11">
        <v>40886727.68</v>
      </c>
      <c r="H222" s="11">
        <v>36160800.399999999</v>
      </c>
      <c r="I222" s="12">
        <f t="shared" si="36"/>
        <v>88.441414737350783</v>
      </c>
      <c r="J222" s="11">
        <f t="shared" si="37"/>
        <v>58989099.269999996</v>
      </c>
      <c r="K222" s="11">
        <f t="shared" si="38"/>
        <v>52831351.489999995</v>
      </c>
      <c r="L222" s="12">
        <f t="shared" si="32"/>
        <v>89.561210704684143</v>
      </c>
    </row>
    <row r="223" spans="1:12" ht="36" customHeight="1" x14ac:dyDescent="0.15">
      <c r="A223" s="43" t="s">
        <v>422</v>
      </c>
      <c r="B223" s="43"/>
      <c r="C223" s="10" t="s">
        <v>423</v>
      </c>
      <c r="D223" s="11">
        <v>18102371.59</v>
      </c>
      <c r="E223" s="11">
        <v>16670551.09</v>
      </c>
      <c r="F223" s="12">
        <f t="shared" si="33"/>
        <v>92.09042587109991</v>
      </c>
      <c r="G223" s="11">
        <v>39546445.68</v>
      </c>
      <c r="H223" s="11">
        <v>35112786.659999996</v>
      </c>
      <c r="I223" s="12">
        <f t="shared" si="36"/>
        <v>88.7887294451793</v>
      </c>
      <c r="J223" s="11">
        <f t="shared" si="37"/>
        <v>57648817.269999996</v>
      </c>
      <c r="K223" s="11">
        <f t="shared" si="38"/>
        <v>51783337.75</v>
      </c>
      <c r="L223" s="12">
        <f t="shared" si="32"/>
        <v>89.825498947309114</v>
      </c>
    </row>
    <row r="224" spans="1:12" ht="47.25" customHeight="1" x14ac:dyDescent="0.15">
      <c r="A224" s="43" t="s">
        <v>424</v>
      </c>
      <c r="B224" s="43"/>
      <c r="C224" s="10" t="s">
        <v>425</v>
      </c>
      <c r="D224" s="11">
        <v>0</v>
      </c>
      <c r="E224" s="11">
        <v>0</v>
      </c>
      <c r="F224" s="12">
        <v>0</v>
      </c>
      <c r="G224" s="11">
        <v>1340282</v>
      </c>
      <c r="H224" s="11">
        <v>1048013.74</v>
      </c>
      <c r="I224" s="12">
        <f t="shared" si="36"/>
        <v>78.193524944750436</v>
      </c>
      <c r="J224" s="11">
        <f t="shared" si="37"/>
        <v>1340282</v>
      </c>
      <c r="K224" s="11">
        <f t="shared" si="38"/>
        <v>1048013.74</v>
      </c>
      <c r="L224" s="12">
        <f t="shared" si="32"/>
        <v>78.193524944750436</v>
      </c>
    </row>
    <row r="225" spans="1:12" ht="29.25" customHeight="1" x14ac:dyDescent="0.15">
      <c r="A225" s="49" t="s">
        <v>426</v>
      </c>
      <c r="B225" s="50"/>
      <c r="C225" s="9" t="s">
        <v>427</v>
      </c>
      <c r="D225" s="11">
        <v>1607958</v>
      </c>
      <c r="E225" s="11">
        <v>1527013.94</v>
      </c>
      <c r="F225" s="12">
        <f t="shared" si="33"/>
        <v>94.966033938697407</v>
      </c>
      <c r="G225" s="11">
        <v>30070584.710000001</v>
      </c>
      <c r="H225" s="11">
        <v>27732619.710000001</v>
      </c>
      <c r="I225" s="12">
        <f t="shared" si="36"/>
        <v>92.225076357685495</v>
      </c>
      <c r="J225" s="11">
        <f t="shared" si="37"/>
        <v>31678542.710000001</v>
      </c>
      <c r="K225" s="11">
        <f t="shared" si="38"/>
        <v>29259633.650000002</v>
      </c>
      <c r="L225" s="12">
        <f t="shared" si="32"/>
        <v>92.364203485798541</v>
      </c>
    </row>
    <row r="226" spans="1:12" ht="30.75" customHeight="1" x14ac:dyDescent="0.15">
      <c r="A226" s="44" t="s">
        <v>428</v>
      </c>
      <c r="B226" s="44"/>
      <c r="C226" s="9" t="s">
        <v>429</v>
      </c>
      <c r="D226" s="11">
        <v>0</v>
      </c>
      <c r="E226" s="11">
        <v>0</v>
      </c>
      <c r="F226" s="12">
        <v>0</v>
      </c>
      <c r="G226" s="11">
        <v>40000</v>
      </c>
      <c r="H226" s="11">
        <v>40000</v>
      </c>
      <c r="I226" s="12">
        <f t="shared" si="36"/>
        <v>100</v>
      </c>
      <c r="J226" s="11">
        <f t="shared" si="37"/>
        <v>40000</v>
      </c>
      <c r="K226" s="11">
        <f t="shared" si="38"/>
        <v>40000</v>
      </c>
      <c r="L226" s="12">
        <f t="shared" si="32"/>
        <v>100</v>
      </c>
    </row>
    <row r="227" spans="1:12" ht="24" customHeight="1" x14ac:dyDescent="0.15">
      <c r="A227" s="44" t="s">
        <v>430</v>
      </c>
      <c r="B227" s="44"/>
      <c r="C227" s="9" t="s">
        <v>431</v>
      </c>
      <c r="D227" s="11">
        <v>0</v>
      </c>
      <c r="E227" s="11">
        <v>0</v>
      </c>
      <c r="F227" s="12">
        <v>0</v>
      </c>
      <c r="G227" s="11">
        <v>119000</v>
      </c>
      <c r="H227" s="11">
        <v>118974</v>
      </c>
      <c r="I227" s="12">
        <f t="shared" si="36"/>
        <v>99.978151260504205</v>
      </c>
      <c r="J227" s="11">
        <f t="shared" si="37"/>
        <v>119000</v>
      </c>
      <c r="K227" s="11">
        <f t="shared" si="38"/>
        <v>118974</v>
      </c>
      <c r="L227" s="12">
        <f t="shared" si="32"/>
        <v>99.978151260504205</v>
      </c>
    </row>
    <row r="228" spans="1:12" ht="27.75" customHeight="1" x14ac:dyDescent="0.15">
      <c r="A228" s="44" t="s">
        <v>430</v>
      </c>
      <c r="B228" s="44"/>
      <c r="C228" s="9" t="s">
        <v>431</v>
      </c>
      <c r="D228" s="11">
        <v>0</v>
      </c>
      <c r="E228" s="11">
        <v>0</v>
      </c>
      <c r="F228" s="12">
        <v>0</v>
      </c>
      <c r="G228" s="11">
        <v>24450054.710000001</v>
      </c>
      <c r="H228" s="11">
        <v>23585504.420000002</v>
      </c>
      <c r="I228" s="12">
        <f t="shared" si="36"/>
        <v>96.464014906083634</v>
      </c>
      <c r="J228" s="11">
        <f t="shared" si="37"/>
        <v>24450054.710000001</v>
      </c>
      <c r="K228" s="11">
        <f t="shared" si="38"/>
        <v>23585504.420000002</v>
      </c>
      <c r="L228" s="12">
        <f t="shared" si="32"/>
        <v>96.464014906083634</v>
      </c>
    </row>
    <row r="229" spans="1:12" ht="25.5" customHeight="1" x14ac:dyDescent="0.15">
      <c r="A229" s="44" t="s">
        <v>432</v>
      </c>
      <c r="B229" s="44"/>
      <c r="C229" s="9" t="s">
        <v>433</v>
      </c>
      <c r="D229" s="11">
        <v>236458</v>
      </c>
      <c r="E229" s="11">
        <v>236458</v>
      </c>
      <c r="F229" s="12">
        <f t="shared" si="33"/>
        <v>100</v>
      </c>
      <c r="G229" s="11">
        <v>0</v>
      </c>
      <c r="H229" s="11">
        <v>0</v>
      </c>
      <c r="I229" s="12">
        <v>0</v>
      </c>
      <c r="J229" s="11">
        <f t="shared" si="37"/>
        <v>236458</v>
      </c>
      <c r="K229" s="11">
        <f t="shared" si="38"/>
        <v>236458</v>
      </c>
      <c r="L229" s="12">
        <f t="shared" si="32"/>
        <v>100</v>
      </c>
    </row>
    <row r="230" spans="1:12" ht="13.5" customHeight="1" x14ac:dyDescent="0.15">
      <c r="A230" s="46" t="s">
        <v>434</v>
      </c>
      <c r="B230" s="46"/>
      <c r="C230" s="9" t="s">
        <v>435</v>
      </c>
      <c r="D230" s="11">
        <v>1371500</v>
      </c>
      <c r="E230" s="11">
        <v>1290555.94</v>
      </c>
      <c r="F230" s="12">
        <f t="shared" si="33"/>
        <v>94.09813634706525</v>
      </c>
      <c r="G230" s="11">
        <v>5461530</v>
      </c>
      <c r="H230" s="11">
        <v>4010041.29</v>
      </c>
      <c r="I230" s="12">
        <f t="shared" si="36"/>
        <v>73.42340497992322</v>
      </c>
      <c r="J230" s="11">
        <f t="shared" si="37"/>
        <v>6833030</v>
      </c>
      <c r="K230" s="11">
        <f t="shared" si="38"/>
        <v>5300597.2300000004</v>
      </c>
      <c r="L230" s="12">
        <f t="shared" si="32"/>
        <v>77.573159052426234</v>
      </c>
    </row>
    <row r="231" spans="1:12" ht="113.25" customHeight="1" x14ac:dyDescent="0.15">
      <c r="A231" s="43" t="s">
        <v>436</v>
      </c>
      <c r="B231" s="43"/>
      <c r="C231" s="10" t="s">
        <v>437</v>
      </c>
      <c r="D231" s="11">
        <v>0</v>
      </c>
      <c r="E231" s="11">
        <v>0</v>
      </c>
      <c r="F231" s="12">
        <v>0</v>
      </c>
      <c r="G231" s="11">
        <v>5461530</v>
      </c>
      <c r="H231" s="11">
        <v>4010041.29</v>
      </c>
      <c r="I231" s="12">
        <f t="shared" si="36"/>
        <v>73.42340497992322</v>
      </c>
      <c r="J231" s="11">
        <f t="shared" si="37"/>
        <v>5461530</v>
      </c>
      <c r="K231" s="11">
        <f t="shared" si="38"/>
        <v>4010041.29</v>
      </c>
      <c r="L231" s="12">
        <f t="shared" si="32"/>
        <v>73.42340497992322</v>
      </c>
    </row>
    <row r="232" spans="1:12" ht="24.75" customHeight="1" x14ac:dyDescent="0.15">
      <c r="A232" s="43" t="s">
        <v>438</v>
      </c>
      <c r="B232" s="43"/>
      <c r="C232" s="10" t="s">
        <v>439</v>
      </c>
      <c r="D232" s="11">
        <v>1371500</v>
      </c>
      <c r="E232" s="11">
        <v>1290555.94</v>
      </c>
      <c r="F232" s="12">
        <f t="shared" si="33"/>
        <v>94.09813634706525</v>
      </c>
      <c r="G232" s="11">
        <v>0</v>
      </c>
      <c r="H232" s="11">
        <v>0</v>
      </c>
      <c r="I232" s="12">
        <v>0</v>
      </c>
      <c r="J232" s="11">
        <f t="shared" si="37"/>
        <v>1371500</v>
      </c>
      <c r="K232" s="11">
        <f t="shared" si="38"/>
        <v>1290555.94</v>
      </c>
      <c r="L232" s="12">
        <f t="shared" si="32"/>
        <v>94.09813634706525</v>
      </c>
    </row>
    <row r="233" spans="1:12" ht="16.5" customHeight="1" x14ac:dyDescent="0.15">
      <c r="A233" s="45" t="s">
        <v>440</v>
      </c>
      <c r="B233" s="45"/>
      <c r="C233" s="9" t="s">
        <v>441</v>
      </c>
      <c r="D233" s="17">
        <f>SUM(D234+D237+D240+D241+D242+D244)</f>
        <v>8570690</v>
      </c>
      <c r="E233" s="17">
        <f t="shared" ref="E233" si="39">SUM(E234+E237+E240+E241+E242+E244)</f>
        <v>6997027.1500000004</v>
      </c>
      <c r="F233" s="20">
        <f t="shared" si="33"/>
        <v>81.639017978715827</v>
      </c>
      <c r="G233" s="30">
        <f>SUM(G234+G237+G240+G242+G244)</f>
        <v>7478136</v>
      </c>
      <c r="H233" s="30">
        <f>SUM(H234+H237+H240+H242+H244)</f>
        <v>6645166.6399999997</v>
      </c>
      <c r="I233" s="20">
        <f t="shared" si="36"/>
        <v>88.8612702416752</v>
      </c>
      <c r="J233" s="28">
        <f t="shared" si="37"/>
        <v>16048826</v>
      </c>
      <c r="K233" s="28">
        <f t="shared" si="38"/>
        <v>13642193.789999999</v>
      </c>
      <c r="L233" s="20">
        <f t="shared" si="32"/>
        <v>85.004309910270067</v>
      </c>
    </row>
    <row r="234" spans="1:12" ht="35.25" customHeight="1" x14ac:dyDescent="0.15">
      <c r="A234" s="46" t="s">
        <v>442</v>
      </c>
      <c r="B234" s="46"/>
      <c r="C234" s="9" t="s">
        <v>443</v>
      </c>
      <c r="D234" s="11">
        <v>5392643</v>
      </c>
      <c r="E234" s="11">
        <v>5355611.7</v>
      </c>
      <c r="F234" s="12">
        <f t="shared" si="33"/>
        <v>99.313299619500128</v>
      </c>
      <c r="G234" s="11">
        <v>1543136</v>
      </c>
      <c r="H234" s="11">
        <v>1538570.04</v>
      </c>
      <c r="I234" s="12">
        <f t="shared" si="36"/>
        <v>99.704111627231811</v>
      </c>
      <c r="J234" s="11">
        <f t="shared" si="37"/>
        <v>6935779</v>
      </c>
      <c r="K234" s="11">
        <f t="shared" si="38"/>
        <v>6894181.7400000002</v>
      </c>
      <c r="L234" s="12">
        <f t="shared" si="32"/>
        <v>99.400251074897284</v>
      </c>
    </row>
    <row r="235" spans="1:12" ht="41.25" customHeight="1" x14ac:dyDescent="0.15">
      <c r="A235" s="44" t="s">
        <v>444</v>
      </c>
      <c r="B235" s="44"/>
      <c r="C235" s="9" t="s">
        <v>445</v>
      </c>
      <c r="D235" s="11">
        <v>164453</v>
      </c>
      <c r="E235" s="11">
        <v>155789.89000000001</v>
      </c>
      <c r="F235" s="12">
        <f t="shared" si="33"/>
        <v>94.732166637276322</v>
      </c>
      <c r="G235" s="11">
        <v>1390776</v>
      </c>
      <c r="H235" s="11">
        <v>1390775.04</v>
      </c>
      <c r="I235" s="12">
        <f t="shared" si="36"/>
        <v>99.999930973787301</v>
      </c>
      <c r="J235" s="11">
        <f t="shared" si="37"/>
        <v>1555229</v>
      </c>
      <c r="K235" s="11">
        <f t="shared" si="38"/>
        <v>1546564.9300000002</v>
      </c>
      <c r="L235" s="12">
        <f t="shared" si="32"/>
        <v>99.442907121716502</v>
      </c>
    </row>
    <row r="236" spans="1:12" ht="23.25" customHeight="1" x14ac:dyDescent="0.15">
      <c r="A236" s="44" t="s">
        <v>446</v>
      </c>
      <c r="B236" s="44"/>
      <c r="C236" s="9" t="s">
        <v>447</v>
      </c>
      <c r="D236" s="11">
        <v>5228190</v>
      </c>
      <c r="E236" s="11">
        <v>5199821.8099999996</v>
      </c>
      <c r="F236" s="12">
        <f t="shared" si="33"/>
        <v>99.457399405912938</v>
      </c>
      <c r="G236" s="11">
        <v>152360</v>
      </c>
      <c r="H236" s="11">
        <v>147795</v>
      </c>
      <c r="I236" s="12">
        <f t="shared" si="36"/>
        <v>97.00380677343135</v>
      </c>
      <c r="J236" s="11">
        <f t="shared" si="37"/>
        <v>5380550</v>
      </c>
      <c r="K236" s="11">
        <f t="shared" si="38"/>
        <v>5347616.8099999996</v>
      </c>
      <c r="L236" s="12">
        <f t="shared" si="32"/>
        <v>99.387921495014439</v>
      </c>
    </row>
    <row r="237" spans="1:12" ht="19.5" customHeight="1" x14ac:dyDescent="0.15">
      <c r="A237" s="46" t="s">
        <v>448</v>
      </c>
      <c r="B237" s="46"/>
      <c r="C237" s="9" t="s">
        <v>449</v>
      </c>
      <c r="D237" s="11">
        <v>391395</v>
      </c>
      <c r="E237" s="11">
        <v>369035.53</v>
      </c>
      <c r="F237" s="12">
        <f t="shared" si="33"/>
        <v>94.287236679058253</v>
      </c>
      <c r="G237" s="11">
        <v>0</v>
      </c>
      <c r="H237" s="11">
        <v>0</v>
      </c>
      <c r="I237" s="12">
        <v>0</v>
      </c>
      <c r="J237" s="11">
        <f t="shared" si="37"/>
        <v>391395</v>
      </c>
      <c r="K237" s="11">
        <f t="shared" si="38"/>
        <v>369035.53</v>
      </c>
      <c r="L237" s="12">
        <f t="shared" si="32"/>
        <v>94.287236679058253</v>
      </c>
    </row>
    <row r="238" spans="1:12" ht="25.5" customHeight="1" x14ac:dyDescent="0.15">
      <c r="A238" s="44" t="s">
        <v>450</v>
      </c>
      <c r="B238" s="44"/>
      <c r="C238" s="9" t="s">
        <v>451</v>
      </c>
      <c r="D238" s="11">
        <v>231395</v>
      </c>
      <c r="E238" s="11">
        <v>229124.4</v>
      </c>
      <c r="F238" s="12">
        <f t="shared" si="33"/>
        <v>99.018734199096784</v>
      </c>
      <c r="G238" s="11">
        <v>0</v>
      </c>
      <c r="H238" s="11">
        <v>0</v>
      </c>
      <c r="I238" s="12">
        <v>0</v>
      </c>
      <c r="J238" s="11">
        <f t="shared" si="37"/>
        <v>231395</v>
      </c>
      <c r="K238" s="11">
        <f t="shared" si="38"/>
        <v>229124.4</v>
      </c>
      <c r="L238" s="12">
        <f t="shared" si="32"/>
        <v>99.018734199096784</v>
      </c>
    </row>
    <row r="239" spans="1:12" ht="23.25" customHeight="1" x14ac:dyDescent="0.15">
      <c r="A239" s="44" t="s">
        <v>452</v>
      </c>
      <c r="B239" s="44"/>
      <c r="C239" s="9" t="s">
        <v>453</v>
      </c>
      <c r="D239" s="11">
        <v>160000</v>
      </c>
      <c r="E239" s="11">
        <v>139911.13</v>
      </c>
      <c r="F239" s="12">
        <f t="shared" si="33"/>
        <v>87.444456250000002</v>
      </c>
      <c r="G239" s="11">
        <v>0</v>
      </c>
      <c r="H239" s="11">
        <v>0</v>
      </c>
      <c r="I239" s="12">
        <v>0</v>
      </c>
      <c r="J239" s="11">
        <f t="shared" si="37"/>
        <v>160000</v>
      </c>
      <c r="K239" s="11">
        <f t="shared" si="38"/>
        <v>139911.13</v>
      </c>
      <c r="L239" s="12">
        <f t="shared" si="32"/>
        <v>87.444456250000002</v>
      </c>
    </row>
    <row r="240" spans="1:12" ht="23.25" customHeight="1" x14ac:dyDescent="0.15">
      <c r="A240" s="46" t="s">
        <v>454</v>
      </c>
      <c r="B240" s="46"/>
      <c r="C240" s="9" t="s">
        <v>455</v>
      </c>
      <c r="D240" s="11">
        <v>0</v>
      </c>
      <c r="E240" s="11">
        <v>0</v>
      </c>
      <c r="F240" s="12">
        <v>0</v>
      </c>
      <c r="G240" s="11">
        <v>5935000</v>
      </c>
      <c r="H240" s="11">
        <v>5106596.5999999996</v>
      </c>
      <c r="I240" s="12">
        <f t="shared" si="36"/>
        <v>86.042065711878678</v>
      </c>
      <c r="J240" s="11">
        <f t="shared" si="37"/>
        <v>5935000</v>
      </c>
      <c r="K240" s="11">
        <f t="shared" si="38"/>
        <v>5106596.5999999996</v>
      </c>
      <c r="L240" s="12">
        <f t="shared" si="32"/>
        <v>86.042065711878678</v>
      </c>
    </row>
    <row r="241" spans="1:12" ht="24" customHeight="1" x14ac:dyDescent="0.15">
      <c r="A241" s="44" t="s">
        <v>456</v>
      </c>
      <c r="B241" s="44"/>
      <c r="C241" s="9" t="s">
        <v>457</v>
      </c>
      <c r="D241" s="11">
        <v>0</v>
      </c>
      <c r="E241" s="11">
        <v>0</v>
      </c>
      <c r="F241" s="12">
        <v>0</v>
      </c>
      <c r="G241" s="11">
        <v>5935000</v>
      </c>
      <c r="H241" s="11">
        <v>5106596.5999999996</v>
      </c>
      <c r="I241" s="12">
        <f t="shared" si="36"/>
        <v>86.042065711878678</v>
      </c>
      <c r="J241" s="11">
        <f t="shared" si="37"/>
        <v>5935000</v>
      </c>
      <c r="K241" s="11">
        <f t="shared" si="38"/>
        <v>5106596.5999999996</v>
      </c>
      <c r="L241" s="12">
        <f t="shared" si="32"/>
        <v>86.042065711878678</v>
      </c>
    </row>
    <row r="242" spans="1:12" ht="14.25" customHeight="1" x14ac:dyDescent="0.15">
      <c r="A242" s="46" t="s">
        <v>458</v>
      </c>
      <c r="B242" s="46"/>
      <c r="C242" s="9" t="s">
        <v>459</v>
      </c>
      <c r="D242" s="11">
        <v>197700</v>
      </c>
      <c r="E242" s="11">
        <v>183427.92</v>
      </c>
      <c r="F242" s="12">
        <f t="shared" si="33"/>
        <v>92.780940819423378</v>
      </c>
      <c r="G242" s="11">
        <v>0</v>
      </c>
      <c r="H242" s="11">
        <v>0</v>
      </c>
      <c r="I242" s="12">
        <v>0</v>
      </c>
      <c r="J242" s="11">
        <f t="shared" si="37"/>
        <v>197700</v>
      </c>
      <c r="K242" s="11">
        <f t="shared" si="38"/>
        <v>183427.92</v>
      </c>
      <c r="L242" s="12">
        <f t="shared" si="32"/>
        <v>92.780940819423378</v>
      </c>
    </row>
    <row r="243" spans="1:12" ht="12" customHeight="1" x14ac:dyDescent="0.15">
      <c r="A243" s="44" t="s">
        <v>460</v>
      </c>
      <c r="B243" s="44"/>
      <c r="C243" s="9" t="s">
        <v>461</v>
      </c>
      <c r="D243" s="11">
        <v>197700</v>
      </c>
      <c r="E243" s="11">
        <v>183427.92</v>
      </c>
      <c r="F243" s="12">
        <f t="shared" si="33"/>
        <v>92.780940819423378</v>
      </c>
      <c r="G243" s="11">
        <v>0</v>
      </c>
      <c r="H243" s="11">
        <v>0</v>
      </c>
      <c r="I243" s="12">
        <v>0</v>
      </c>
      <c r="J243" s="11">
        <f t="shared" si="37"/>
        <v>197700</v>
      </c>
      <c r="K243" s="11">
        <f t="shared" si="38"/>
        <v>183427.92</v>
      </c>
      <c r="L243" s="12">
        <f t="shared" si="32"/>
        <v>92.780940819423378</v>
      </c>
    </row>
    <row r="244" spans="1:12" ht="14.25" customHeight="1" x14ac:dyDescent="0.15">
      <c r="A244" s="46" t="s">
        <v>462</v>
      </c>
      <c r="B244" s="46"/>
      <c r="C244" s="9" t="s">
        <v>463</v>
      </c>
      <c r="D244" s="11">
        <v>2588952</v>
      </c>
      <c r="E244" s="11">
        <v>1088952</v>
      </c>
      <c r="F244" s="12">
        <f t="shared" si="33"/>
        <v>42.061498243304626</v>
      </c>
      <c r="G244" s="11">
        <v>0</v>
      </c>
      <c r="H244" s="11">
        <v>0</v>
      </c>
      <c r="I244" s="12">
        <v>0</v>
      </c>
      <c r="J244" s="11">
        <f t="shared" si="37"/>
        <v>2588952</v>
      </c>
      <c r="K244" s="11">
        <f t="shared" si="38"/>
        <v>1088952</v>
      </c>
      <c r="L244" s="12">
        <f t="shared" si="32"/>
        <v>42.061498243304626</v>
      </c>
    </row>
    <row r="245" spans="1:12" ht="12.75" customHeight="1" x14ac:dyDescent="0.15">
      <c r="A245" s="44" t="s">
        <v>464</v>
      </c>
      <c r="B245" s="44"/>
      <c r="C245" s="9" t="s">
        <v>465</v>
      </c>
      <c r="D245" s="11">
        <v>1500000</v>
      </c>
      <c r="E245" s="11">
        <v>0</v>
      </c>
      <c r="F245" s="12">
        <f t="shared" si="33"/>
        <v>0</v>
      </c>
      <c r="G245" s="11">
        <v>0</v>
      </c>
      <c r="H245" s="11">
        <v>0</v>
      </c>
      <c r="I245" s="12">
        <v>0</v>
      </c>
      <c r="J245" s="11">
        <f t="shared" si="37"/>
        <v>1500000</v>
      </c>
      <c r="K245" s="11">
        <f t="shared" si="38"/>
        <v>0</v>
      </c>
      <c r="L245" s="12">
        <f t="shared" si="32"/>
        <v>0</v>
      </c>
    </row>
    <row r="246" spans="1:12" ht="49.5" customHeight="1" x14ac:dyDescent="0.15">
      <c r="A246" s="46" t="s">
        <v>466</v>
      </c>
      <c r="B246" s="46"/>
      <c r="C246" s="9" t="s">
        <v>467</v>
      </c>
      <c r="D246" s="11">
        <v>1088952</v>
      </c>
      <c r="E246" s="11">
        <v>1088952</v>
      </c>
      <c r="F246" s="12">
        <f t="shared" si="33"/>
        <v>100</v>
      </c>
      <c r="G246" s="11">
        <v>0</v>
      </c>
      <c r="H246" s="11">
        <v>0</v>
      </c>
      <c r="I246" s="12">
        <v>0</v>
      </c>
      <c r="J246" s="11">
        <f t="shared" si="37"/>
        <v>1088952</v>
      </c>
      <c r="K246" s="11">
        <f t="shared" si="38"/>
        <v>1088952</v>
      </c>
      <c r="L246" s="12">
        <f t="shared" si="32"/>
        <v>100</v>
      </c>
    </row>
    <row r="247" spans="1:12" ht="61.5" customHeight="1" x14ac:dyDescent="0.15">
      <c r="A247" s="43" t="s">
        <v>468</v>
      </c>
      <c r="B247" s="43"/>
      <c r="C247" s="10" t="s">
        <v>469</v>
      </c>
      <c r="D247" s="11">
        <v>1088952</v>
      </c>
      <c r="E247" s="11">
        <v>1088952</v>
      </c>
      <c r="F247" s="12">
        <f t="shared" ref="F247:F255" si="40">E247/D247*100</f>
        <v>100</v>
      </c>
      <c r="G247" s="11">
        <v>0</v>
      </c>
      <c r="H247" s="11">
        <v>0</v>
      </c>
      <c r="I247" s="12">
        <v>0</v>
      </c>
      <c r="J247" s="11">
        <f t="shared" si="37"/>
        <v>1088952</v>
      </c>
      <c r="K247" s="11">
        <f t="shared" si="38"/>
        <v>1088952</v>
      </c>
      <c r="L247" s="12">
        <f t="shared" si="32"/>
        <v>100</v>
      </c>
    </row>
    <row r="248" spans="1:12" ht="19.5" customHeight="1" x14ac:dyDescent="0.15">
      <c r="A248" s="47" t="s">
        <v>490</v>
      </c>
      <c r="B248" s="47"/>
      <c r="C248" s="27">
        <v>9000</v>
      </c>
      <c r="D248" s="28">
        <f>SUM(D249+D250+D253)</f>
        <v>44308864.899999999</v>
      </c>
      <c r="E248" s="28">
        <f>SUM(E249+E250+E253)</f>
        <v>43764813.379999995</v>
      </c>
      <c r="F248" s="20">
        <f t="shared" si="40"/>
        <v>98.7721384395022</v>
      </c>
      <c r="G248" s="28">
        <f t="shared" ref="G248:H248" si="41">SUM(G249+G250+G253)</f>
        <v>15182476</v>
      </c>
      <c r="H248" s="28">
        <f t="shared" si="41"/>
        <v>15181736</v>
      </c>
      <c r="I248" s="20">
        <f t="shared" ref="I248" si="42">H248/G248*100</f>
        <v>99.995125959691961</v>
      </c>
      <c r="J248" s="28">
        <f t="shared" si="37"/>
        <v>59491340.899999999</v>
      </c>
      <c r="K248" s="28">
        <f t="shared" si="38"/>
        <v>58946549.379999995</v>
      </c>
      <c r="L248" s="20">
        <f t="shared" si="32"/>
        <v>99.084250730008335</v>
      </c>
    </row>
    <row r="249" spans="1:12" ht="27.75" customHeight="1" x14ac:dyDescent="0.15">
      <c r="A249" s="48" t="s">
        <v>470</v>
      </c>
      <c r="B249" s="44"/>
      <c r="C249" s="9">
        <v>9110</v>
      </c>
      <c r="D249" s="11">
        <v>39787000</v>
      </c>
      <c r="E249" s="11">
        <v>39787000</v>
      </c>
      <c r="F249" s="12">
        <f t="shared" si="40"/>
        <v>100</v>
      </c>
      <c r="G249" s="11">
        <v>0</v>
      </c>
      <c r="H249" s="11">
        <v>0</v>
      </c>
      <c r="I249" s="12">
        <v>0</v>
      </c>
      <c r="J249" s="11">
        <f t="shared" si="37"/>
        <v>39787000</v>
      </c>
      <c r="K249" s="11">
        <f t="shared" si="38"/>
        <v>39787000</v>
      </c>
      <c r="L249" s="12">
        <f t="shared" si="32"/>
        <v>100</v>
      </c>
    </row>
    <row r="250" spans="1:12" ht="48.75" customHeight="1" x14ac:dyDescent="0.15">
      <c r="A250" s="46" t="s">
        <v>472</v>
      </c>
      <c r="B250" s="46"/>
      <c r="C250" s="9" t="s">
        <v>473</v>
      </c>
      <c r="D250" s="11">
        <v>648494.9</v>
      </c>
      <c r="E250" s="18">
        <v>648494.9</v>
      </c>
      <c r="F250" s="12">
        <f t="shared" si="40"/>
        <v>100</v>
      </c>
      <c r="G250" s="11">
        <v>12715846</v>
      </c>
      <c r="H250" s="11">
        <v>12715846</v>
      </c>
      <c r="I250" s="12">
        <f t="shared" ref="I250:I254" si="43">H250/G250*100</f>
        <v>100</v>
      </c>
      <c r="J250" s="11">
        <f t="shared" si="37"/>
        <v>13364340.9</v>
      </c>
      <c r="K250" s="11">
        <f t="shared" si="38"/>
        <v>13364340.9</v>
      </c>
      <c r="L250" s="12">
        <f t="shared" ref="L250:L257" si="44">K250/J250*100</f>
        <v>100</v>
      </c>
    </row>
    <row r="251" spans="1:12" ht="34.5" customHeight="1" x14ac:dyDescent="0.15">
      <c r="A251" s="44" t="s">
        <v>474</v>
      </c>
      <c r="B251" s="44"/>
      <c r="C251" s="9" t="s">
        <v>475</v>
      </c>
      <c r="D251" s="11">
        <v>0</v>
      </c>
      <c r="E251" s="11">
        <v>0</v>
      </c>
      <c r="F251" s="12">
        <v>0</v>
      </c>
      <c r="G251" s="11">
        <v>79168</v>
      </c>
      <c r="H251" s="11">
        <v>79168</v>
      </c>
      <c r="I251" s="12">
        <f t="shared" si="43"/>
        <v>100</v>
      </c>
      <c r="J251" s="11">
        <f t="shared" si="37"/>
        <v>79168</v>
      </c>
      <c r="K251" s="11">
        <f t="shared" si="38"/>
        <v>79168</v>
      </c>
      <c r="L251" s="12">
        <f t="shared" si="44"/>
        <v>100</v>
      </c>
    </row>
    <row r="252" spans="1:12" ht="19.5" customHeight="1" x14ac:dyDescent="0.15">
      <c r="A252" s="44" t="s">
        <v>217</v>
      </c>
      <c r="B252" s="44"/>
      <c r="C252" s="9" t="s">
        <v>476</v>
      </c>
      <c r="D252" s="11">
        <v>648494.9</v>
      </c>
      <c r="E252" s="11">
        <v>648494.9</v>
      </c>
      <c r="F252" s="12">
        <f t="shared" si="40"/>
        <v>100</v>
      </c>
      <c r="G252" s="11">
        <v>12636678</v>
      </c>
      <c r="H252" s="11">
        <v>12636678</v>
      </c>
      <c r="I252" s="12">
        <f t="shared" si="43"/>
        <v>100</v>
      </c>
      <c r="J252" s="11">
        <f t="shared" si="37"/>
        <v>13285172.9</v>
      </c>
      <c r="K252" s="11">
        <f t="shared" si="38"/>
        <v>13285172.9</v>
      </c>
      <c r="L252" s="12">
        <f t="shared" si="44"/>
        <v>100</v>
      </c>
    </row>
    <row r="253" spans="1:12" s="25" customFormat="1" ht="39.75" customHeight="1" x14ac:dyDescent="0.15">
      <c r="A253" s="44" t="s">
        <v>471</v>
      </c>
      <c r="B253" s="44"/>
      <c r="C253" s="26">
        <v>9800</v>
      </c>
      <c r="D253" s="18">
        <v>3873370</v>
      </c>
      <c r="E253" s="18">
        <v>3329318.48</v>
      </c>
      <c r="F253" s="12">
        <f t="shared" si="40"/>
        <v>85.954052414305892</v>
      </c>
      <c r="G253" s="18">
        <v>2466630</v>
      </c>
      <c r="H253" s="18">
        <v>2465890</v>
      </c>
      <c r="I253" s="12">
        <f t="shared" si="43"/>
        <v>99.969999554047433</v>
      </c>
      <c r="J253" s="18">
        <f t="shared" si="37"/>
        <v>6340000</v>
      </c>
      <c r="K253" s="18">
        <f t="shared" si="38"/>
        <v>5795208.4800000004</v>
      </c>
      <c r="L253" s="12">
        <f t="shared" si="44"/>
        <v>91.407073817034714</v>
      </c>
    </row>
    <row r="254" spans="1:12" ht="18.75" customHeight="1" x14ac:dyDescent="0.15">
      <c r="A254" s="45" t="s">
        <v>488</v>
      </c>
      <c r="B254" s="45"/>
      <c r="C254" s="9"/>
      <c r="D254" s="19">
        <f>SUM(D124+D128+D147+D151+D176+D184+D193+D208+D233+D248)</f>
        <v>928606940.16000009</v>
      </c>
      <c r="E254" s="19">
        <f>SUM(E124+E128+E147+E151+E176+E184+E193+E208+E233+E248)</f>
        <v>899978406.12999988</v>
      </c>
      <c r="F254" s="20">
        <f t="shared" si="40"/>
        <v>96.917045006677697</v>
      </c>
      <c r="G254" s="29">
        <f>SUM(G124+G128+G147+G151+G176+G184+G193+G208+G233+G248)</f>
        <v>375825516.40999997</v>
      </c>
      <c r="H254" s="29">
        <f>SUM(H124+H128+H147+H151+H176+H184+H193+H208+H233+H248)</f>
        <v>283244832</v>
      </c>
      <c r="I254" s="20">
        <f t="shared" si="43"/>
        <v>75.366046112472901</v>
      </c>
      <c r="J254" s="29">
        <f>SUM(J124+J128+J147+J151+J176+J184+J193+J208+J233+J248)</f>
        <v>1304432456.5700002</v>
      </c>
      <c r="K254" s="29">
        <f>SUM(K124+K128+K147+K151+K176+K184+K193+K208+K233+K248)</f>
        <v>1183223238.1299996</v>
      </c>
      <c r="L254" s="20">
        <f t="shared" si="44"/>
        <v>90.707896155948191</v>
      </c>
    </row>
    <row r="255" spans="1:12" ht="29.25" customHeight="1" x14ac:dyDescent="0.15">
      <c r="A255" s="43" t="s">
        <v>477</v>
      </c>
      <c r="B255" s="43"/>
      <c r="C255" s="10" t="s">
        <v>478</v>
      </c>
      <c r="D255" s="11">
        <v>1000000</v>
      </c>
      <c r="E255" s="11">
        <v>1000000</v>
      </c>
      <c r="F255" s="12">
        <f t="shared" si="40"/>
        <v>100</v>
      </c>
      <c r="G255" s="11">
        <v>0</v>
      </c>
      <c r="H255" s="11">
        <v>0</v>
      </c>
      <c r="I255" s="11">
        <v>0</v>
      </c>
      <c r="J255" s="11">
        <v>1000000</v>
      </c>
      <c r="K255" s="11">
        <v>1000000</v>
      </c>
      <c r="L255" s="12">
        <f t="shared" si="44"/>
        <v>100</v>
      </c>
    </row>
    <row r="256" spans="1:12" ht="25.5" customHeight="1" x14ac:dyDescent="0.15">
      <c r="A256" s="43" t="s">
        <v>479</v>
      </c>
      <c r="B256" s="43"/>
      <c r="C256" s="10" t="s">
        <v>480</v>
      </c>
      <c r="D256" s="11">
        <v>-1000000</v>
      </c>
      <c r="E256" s="11">
        <v>0</v>
      </c>
      <c r="F256" s="12">
        <v>0</v>
      </c>
      <c r="G256" s="11">
        <v>0</v>
      </c>
      <c r="H256" s="11">
        <v>0</v>
      </c>
      <c r="I256" s="11">
        <v>0</v>
      </c>
      <c r="J256" s="11">
        <v>-1000000</v>
      </c>
      <c r="K256" s="11">
        <v>-1000000</v>
      </c>
      <c r="L256" s="12">
        <f t="shared" si="44"/>
        <v>100</v>
      </c>
    </row>
    <row r="257" spans="1:12" ht="47.25" customHeight="1" x14ac:dyDescent="0.15">
      <c r="A257" s="43" t="s">
        <v>481</v>
      </c>
      <c r="B257" s="43"/>
      <c r="C257" s="10" t="s">
        <v>482</v>
      </c>
      <c r="D257" s="11">
        <v>0</v>
      </c>
      <c r="E257" s="11">
        <v>0</v>
      </c>
      <c r="F257" s="12">
        <v>0</v>
      </c>
      <c r="G257" s="11">
        <v>-500000</v>
      </c>
      <c r="H257" s="11">
        <v>-500000</v>
      </c>
      <c r="I257" s="12">
        <f t="shared" ref="I257" si="45">H257/G257*100</f>
        <v>100</v>
      </c>
      <c r="J257" s="11">
        <v>-500000</v>
      </c>
      <c r="K257" s="11">
        <v>-500000</v>
      </c>
      <c r="L257" s="12">
        <f t="shared" si="44"/>
        <v>100</v>
      </c>
    </row>
    <row r="258" spans="1:12" ht="13.7" customHeight="1" x14ac:dyDescent="0.2">
      <c r="A258" s="34"/>
      <c r="B258" s="34"/>
      <c r="C258" s="34"/>
      <c r="D258" s="34"/>
      <c r="E258" s="35" t="s">
        <v>0</v>
      </c>
      <c r="F258" s="35"/>
      <c r="G258" s="35"/>
      <c r="H258" s="34" t="s">
        <v>0</v>
      </c>
      <c r="I258" s="34"/>
      <c r="J258" s="34"/>
      <c r="K258" s="34"/>
      <c r="L258" s="34"/>
    </row>
    <row r="259" spans="1:12" ht="13.7" customHeight="1" x14ac:dyDescent="0.2">
      <c r="A259" s="34" t="s">
        <v>0</v>
      </c>
      <c r="B259" s="34"/>
      <c r="C259" s="34"/>
      <c r="D259" s="34"/>
      <c r="E259" s="39" t="s">
        <v>0</v>
      </c>
      <c r="F259" s="39"/>
      <c r="G259" s="39"/>
      <c r="H259" s="34" t="s">
        <v>0</v>
      </c>
      <c r="I259" s="34"/>
      <c r="J259" s="34"/>
      <c r="K259" s="34"/>
      <c r="L259" s="34"/>
    </row>
    <row r="260" spans="1:12" ht="12.95" customHeight="1" x14ac:dyDescent="0.2">
      <c r="A260" s="38"/>
      <c r="B260" s="39"/>
      <c r="C260" s="39"/>
      <c r="D260" s="39"/>
      <c r="E260" s="40" t="s">
        <v>492</v>
      </c>
      <c r="F260" s="39"/>
      <c r="G260" s="39"/>
      <c r="H260" s="41"/>
      <c r="I260" s="42"/>
      <c r="J260" s="42"/>
      <c r="K260" s="42"/>
      <c r="L260" s="42"/>
    </row>
    <row r="261" spans="1:12" ht="13.7" customHeight="1" x14ac:dyDescent="0.2">
      <c r="A261" s="34" t="s">
        <v>0</v>
      </c>
      <c r="B261" s="34"/>
      <c r="C261" s="34"/>
      <c r="D261" s="34"/>
      <c r="E261" s="35" t="s">
        <v>0</v>
      </c>
      <c r="F261" s="35"/>
      <c r="G261" s="35"/>
      <c r="H261" s="34" t="s">
        <v>0</v>
      </c>
      <c r="I261" s="34"/>
      <c r="J261" s="34"/>
      <c r="K261" s="34"/>
      <c r="L261" s="34"/>
    </row>
    <row r="262" spans="1:12" ht="23.25" customHeight="1" x14ac:dyDescent="0.2">
      <c r="A262" s="39"/>
      <c r="B262" s="39"/>
      <c r="C262" s="39"/>
      <c r="D262" s="39"/>
      <c r="E262" s="35"/>
      <c r="F262" s="35"/>
      <c r="G262" s="35"/>
      <c r="H262" s="42"/>
      <c r="I262" s="42"/>
      <c r="J262" s="42"/>
      <c r="K262" s="42"/>
      <c r="L262" s="42"/>
    </row>
    <row r="263" spans="1:12" ht="13.7" customHeight="1" x14ac:dyDescent="0.2">
      <c r="A263" s="34"/>
      <c r="B263" s="34"/>
      <c r="C263" s="34"/>
      <c r="D263" s="34"/>
      <c r="E263" s="35"/>
      <c r="F263" s="35"/>
      <c r="G263" s="35"/>
      <c r="H263" s="34"/>
      <c r="I263" s="34"/>
      <c r="J263" s="34"/>
      <c r="K263" s="34"/>
      <c r="L263" s="34"/>
    </row>
    <row r="264" spans="1:12" ht="13.7" customHeight="1" x14ac:dyDescent="0.2">
      <c r="A264" s="36" t="s">
        <v>0</v>
      </c>
      <c r="B264" s="36"/>
      <c r="C264" s="36"/>
      <c r="D264" s="36"/>
      <c r="E264" s="35" t="s">
        <v>0</v>
      </c>
      <c r="F264" s="35"/>
      <c r="G264" s="35"/>
      <c r="H264" s="34" t="s">
        <v>0</v>
      </c>
      <c r="I264" s="34"/>
      <c r="J264" s="34"/>
      <c r="K264" s="34"/>
      <c r="L264" s="34"/>
    </row>
    <row r="265" spans="1:12" ht="108.6" customHeight="1" x14ac:dyDescent="0.15"/>
    <row r="266" spans="1:12" ht="68.650000000000006" customHeight="1" x14ac:dyDescent="0.15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</row>
  </sheetData>
  <mergeCells count="290">
    <mergeCell ref="K1:L1"/>
    <mergeCell ref="A2:K2"/>
    <mergeCell ref="A3:L3"/>
    <mergeCell ref="A4:L4"/>
    <mergeCell ref="A5:L5"/>
    <mergeCell ref="A6:L6"/>
    <mergeCell ref="A7:L7"/>
    <mergeCell ref="D8:F8"/>
    <mergeCell ref="G8:I8"/>
    <mergeCell ref="J8:L8"/>
    <mergeCell ref="A8:B10"/>
    <mergeCell ref="C8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26:B126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8:B248"/>
    <mergeCell ref="A249:B249"/>
    <mergeCell ref="A250:B250"/>
    <mergeCell ref="A251:B251"/>
    <mergeCell ref="A252:B252"/>
    <mergeCell ref="A254:B254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53:B253"/>
    <mergeCell ref="A258:D258"/>
    <mergeCell ref="E258:G258"/>
    <mergeCell ref="H258:L258"/>
    <mergeCell ref="A259:D259"/>
    <mergeCell ref="E259:G259"/>
    <mergeCell ref="H259:L259"/>
    <mergeCell ref="A255:B255"/>
    <mergeCell ref="A256:B256"/>
    <mergeCell ref="A257:B257"/>
    <mergeCell ref="A263:D263"/>
    <mergeCell ref="E263:G263"/>
    <mergeCell ref="H263:L263"/>
    <mergeCell ref="A264:D264"/>
    <mergeCell ref="E264:G264"/>
    <mergeCell ref="H264:L264"/>
    <mergeCell ref="B266:L266"/>
    <mergeCell ref="A260:D260"/>
    <mergeCell ref="E260:G260"/>
    <mergeCell ref="H260:L260"/>
    <mergeCell ref="A261:D261"/>
    <mergeCell ref="E261:G261"/>
    <mergeCell ref="H261:L261"/>
    <mergeCell ref="A262:D262"/>
    <mergeCell ref="E262:G262"/>
    <mergeCell ref="H262:L262"/>
  </mergeCells>
  <pageMargins left="0.19685039370078741" right="0.19685039370078741" top="0.39370078740157483" bottom="0.39370078740157483" header="0" footer="0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Kab412-1</cp:lastModifiedBy>
  <cp:lastPrinted>2022-01-26T08:37:48Z</cp:lastPrinted>
  <dcterms:created xsi:type="dcterms:W3CDTF">2009-06-17T07:33:19Z</dcterms:created>
  <dcterms:modified xsi:type="dcterms:W3CDTF">2022-01-28T10:14:34Z</dcterms:modified>
</cp:coreProperties>
</file>